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45621"/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E20" i="20" s="1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1" l="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<sst xmlns="http://schemas.openxmlformats.org/spreadsheetml/2006/main" count="2975" uniqueCount="105">
  <si>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</si>
  <si>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</si>
  <si>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</si>
  <si>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</si>
  <si>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</si>
  <si>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</si>
  <si>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</si>
  <si>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</si>
  <si>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</si>
  <si>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</si>
  <si>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</si>
  <si>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</si>
  <si>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</si>
  <si>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</si>
  <si>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</si>
  <si>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</si>
  <si>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</si>
  <si>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</si>
  <si>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</si>
  <si>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</si>
  <si>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</si>
  <si>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</si>
  <si>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</si>
  <si>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</si>
  <si>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</si>
  <si>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</si>
  <si>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</si>
  <si>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</si>
  <si>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</si>
  <si>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</si>
  <si>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</si>
  <si>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</si>
  <si>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</si>
  <si>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</si>
  <si>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</si>
  <si>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</si>
  <si>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</si>
  <si>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</si>
  <si>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</si>
  <si>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</si>
  <si>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</si>
  <si>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</si>
  <si>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</si>
  <si>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</si>
  <si>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</si>
  <si>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</si>
  <si>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</si>
  <si>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</si>
  <si>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</si>
  <si>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</si>
  <si>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</si>
  <si>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</si>
  <si>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</si>
  <si>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</si>
  <si>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</si>
  <si>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</si>
  <si>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</si>
  <si>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</si>
  <si>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</si>
  <si>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</si>
  <si>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</si>
  <si>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</si>
  <si>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</si>
  <si>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</si>
  <si>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</si>
  <si>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</si>
  <si>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</si>
  <si>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</si>
  <si>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</si>
  <si>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</si>
  <si>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</si>
  <si>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</si>
  <si>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</si>
  <si>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</si>
  <si>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</si>
  <si>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</si>
  <si>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</si>
  <si>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</si>
  <si>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</si>
  <si>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</si>
  <si>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</si>
  <si>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</si>
  <si>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</si>
  <si>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</si>
  <si>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</si>
  <si>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</si>
  <si>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</si>
  <si>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</si>
  <si>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</si>
  <si>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</si>
  <si>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</si>
  <si>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</si>
  <si>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</si>
  <si>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</si>
  <si>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</si>
  <si>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</si>
  <si>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</si>
  <si>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</si>
  <si>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</si>
  <si>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</si>
  <si>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</si>
  <si>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</si>
  <si>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3º Trimestre 2020</t>
  </si>
  <si>
    <t>3º Trimestre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</si>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</sst>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0" fillId="0" borderId="0" xfId="0" applyFill="1"/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/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20</xdr:col>
      <xdr:colOff>590550</xdr:colOff>
      <xdr:row>0</xdr:row>
      <xdr:rowOff>171450</xdr:rowOff>
    </xdr:from>
    <xdr:to>
      <xdr:col>22</xdr:col>
      <xdr:colOff>38100</xdr:colOff>
      <xdr:row>5</xdr:row>
      <xdr:rowOff>152400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0550" y="171450"/>
          <a:ext cx="7810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/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/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/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/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/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/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/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/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/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/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/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/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/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/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/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/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/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/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/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/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/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/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/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/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/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/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/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/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/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/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/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/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/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/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/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/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/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/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/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/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/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/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/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/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/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/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/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/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/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/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/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/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/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/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/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/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tabSelected="1" workbookViewId="0"/>
  </sheetViews>
  <sheetFormatPr baseColWidth="10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7" t="s">
        <v>102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3" spans="2:19" ht="15.75" thickBot="1" x14ac:dyDescent="0.3"/>
    <row r="14" spans="2:19" s="3" customFormat="1" ht="30" customHeight="1" thickTop="1" thickBot="1" x14ac:dyDescent="0.25">
      <c r="C14" s="24" t="s">
        <v>0</v>
      </c>
      <c r="D14" s="25"/>
      <c r="E14" s="25"/>
      <c r="F14" s="25"/>
      <c r="G14" s="25"/>
      <c r="H14" s="26"/>
      <c r="L14" s="24" t="s">
        <v>1</v>
      </c>
      <c r="M14" s="25"/>
      <c r="N14" s="25"/>
      <c r="O14" s="25"/>
      <c r="P14" s="25"/>
      <c r="Q14" s="26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4" t="s">
        <v>2</v>
      </c>
      <c r="D16" s="25"/>
      <c r="E16" s="25"/>
      <c r="F16" s="25"/>
      <c r="G16" s="25"/>
      <c r="H16" s="26"/>
      <c r="L16" s="24" t="s">
        <v>3</v>
      </c>
      <c r="M16" s="25"/>
      <c r="N16" s="25"/>
      <c r="O16" s="25"/>
      <c r="P16" s="25"/>
      <c r="Q16" s="26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4" t="s">
        <v>4</v>
      </c>
      <c r="D18" s="25"/>
      <c r="E18" s="25"/>
      <c r="F18" s="25"/>
      <c r="G18" s="25"/>
      <c r="H18" s="26"/>
      <c r="L18" s="24" t="s">
        <v>5</v>
      </c>
      <c r="M18" s="25"/>
      <c r="N18" s="25"/>
      <c r="O18" s="25"/>
      <c r="P18" s="25"/>
      <c r="Q18" s="26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4" t="s">
        <v>6</v>
      </c>
      <c r="D20" s="25"/>
      <c r="E20" s="25"/>
      <c r="F20" s="25"/>
      <c r="G20" s="25"/>
      <c r="H20" s="26"/>
      <c r="L20" s="24" t="s">
        <v>7</v>
      </c>
      <c r="M20" s="25"/>
      <c r="N20" s="25"/>
      <c r="O20" s="25"/>
      <c r="P20" s="25"/>
      <c r="Q20" s="26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4" t="s">
        <v>8</v>
      </c>
      <c r="D22" s="25"/>
      <c r="E22" s="25"/>
      <c r="F22" s="25"/>
      <c r="G22" s="25"/>
      <c r="H22" s="26"/>
      <c r="L22" s="24" t="s">
        <v>9</v>
      </c>
      <c r="M22" s="25"/>
      <c r="N22" s="25"/>
      <c r="O22" s="25"/>
      <c r="P22" s="25"/>
      <c r="Q22" s="26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4" t="s">
        <v>10</v>
      </c>
      <c r="D24" s="25"/>
      <c r="E24" s="25"/>
      <c r="F24" s="25"/>
      <c r="G24" s="25"/>
      <c r="H24" s="26"/>
      <c r="L24" s="24" t="s">
        <v>11</v>
      </c>
      <c r="M24" s="25"/>
      <c r="N24" s="25"/>
      <c r="O24" s="25"/>
      <c r="P24" s="25"/>
      <c r="Q24" s="26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4" t="s">
        <v>12</v>
      </c>
      <c r="D26" s="25"/>
      <c r="E26" s="25"/>
      <c r="F26" s="25"/>
      <c r="G26" s="25"/>
      <c r="H26" s="26"/>
      <c r="L26" s="24" t="s">
        <v>13</v>
      </c>
      <c r="M26" s="25"/>
      <c r="N26" s="25"/>
      <c r="O26" s="25"/>
      <c r="P26" s="25"/>
      <c r="Q26" s="26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4" t="s">
        <v>14</v>
      </c>
      <c r="D28" s="25"/>
      <c r="E28" s="25"/>
      <c r="F28" s="25"/>
      <c r="G28" s="25"/>
      <c r="H28" s="26"/>
      <c r="L28" s="24" t="s">
        <v>15</v>
      </c>
      <c r="M28" s="25"/>
      <c r="N28" s="25"/>
      <c r="O28" s="25"/>
      <c r="P28" s="25"/>
      <c r="Q28" s="26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4" t="s">
        <v>16</v>
      </c>
      <c r="D30" s="25"/>
      <c r="E30" s="25"/>
      <c r="F30" s="25"/>
      <c r="G30" s="25"/>
      <c r="H30" s="26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/>
    <hyperlink ref="C16:H16" location="Aragón!A1" display="Aragón"/>
    <hyperlink ref="C18:H18" location="Asturias!A1" display="Principado de Asturias"/>
    <hyperlink ref="C20:H20" location="'Illes Balears'!A1" display="Balears, Illes"/>
    <hyperlink ref="C22:H22" location="Canarias!A1" display="Canarias"/>
    <hyperlink ref="C24:H24" location="Cantabria!A1" display="Cantabria"/>
    <hyperlink ref="C26:H26" location="'Castilla y León'!A1" display="Castilla y León"/>
    <hyperlink ref="C28:H28" location="'Castilla La Mancha'!A1" display="Castilla - La Mancha"/>
    <hyperlink ref="C30:H30" location="Cataluña!A1" display="Cataluña"/>
    <hyperlink ref="L14:Q14" location="'Com. Valenciana'!A1" display="Com. Valenciana"/>
    <hyperlink ref="L16:Q16" location="Extremadura!A1" display="Extremadura"/>
    <hyperlink ref="L18:Q18" location="Galicia!A1" display="Galicia"/>
    <hyperlink ref="L20:Q20" location="'Com. Madrid'!A1" display="Madrid, Comunidad de"/>
    <hyperlink ref="L22:Q22" location="'Región de Murcia'!A1" display="Murcia, Región de"/>
    <hyperlink ref="L24:Q24" location="Navarra!A1" display="Navarra, Comunidad Foral de"/>
    <hyperlink ref="L26:Q26" location="'Pais Vasco'!A1" display="País Vasco"/>
    <hyperlink ref="L28:Q28" location="'La Rioja'!A1" display="Rioja, La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6015</v>
      </c>
      <c r="D14" s="5">
        <v>5795</v>
      </c>
      <c r="E14" s="6">
        <f>IF(C14&gt;0,(D14-C14)/C14)</f>
        <v>-3.657522859517872E-2</v>
      </c>
    </row>
    <row r="15" spans="1:5" ht="20.100000000000001" customHeight="1" thickBot="1" x14ac:dyDescent="0.25">
      <c r="B15" s="4" t="s">
        <v>17</v>
      </c>
      <c r="C15" s="5">
        <v>5902</v>
      </c>
      <c r="D15" s="5">
        <v>5714</v>
      </c>
      <c r="E15" s="6">
        <f t="shared" ref="E15:E25" si="0">IF(C15&gt;0,(D15-C15)/C15)</f>
        <v>-3.1853608946119959E-2</v>
      </c>
    </row>
    <row r="16" spans="1:5" ht="20.100000000000001" customHeight="1" thickBot="1" x14ac:dyDescent="0.25">
      <c r="B16" s="4" t="s">
        <v>18</v>
      </c>
      <c r="C16" s="5">
        <v>3606</v>
      </c>
      <c r="D16" s="5">
        <v>3311</v>
      </c>
      <c r="E16" s="6">
        <f t="shared" si="0"/>
        <v>-8.1808097615085965E-2</v>
      </c>
    </row>
    <row r="17" spans="2:5" ht="20.100000000000001" customHeight="1" thickBot="1" x14ac:dyDescent="0.25">
      <c r="B17" s="4" t="s">
        <v>19</v>
      </c>
      <c r="C17" s="5">
        <v>2296</v>
      </c>
      <c r="D17" s="5">
        <v>2403</v>
      </c>
      <c r="E17" s="6">
        <f t="shared" si="0"/>
        <v>4.6602787456445992E-2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4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0.38902067095899695</v>
      </c>
      <c r="D20" s="6">
        <f>D17/D15</f>
        <v>0.42054602730136509</v>
      </c>
      <c r="E20" s="6">
        <f t="shared" si="0"/>
        <v>8.1037740911435868E-2</v>
      </c>
    </row>
    <row r="21" spans="2:5" ht="30" customHeight="1" thickBot="1" x14ac:dyDescent="0.25">
      <c r="B21" s="4" t="s">
        <v>23</v>
      </c>
      <c r="C21" s="5">
        <v>743</v>
      </c>
      <c r="D21" s="5">
        <v>648</v>
      </c>
      <c r="E21" s="6">
        <f t="shared" si="0"/>
        <v>-0.12786002691790041</v>
      </c>
    </row>
    <row r="22" spans="2:5" ht="20.100000000000001" customHeight="1" thickBot="1" x14ac:dyDescent="0.25">
      <c r="B22" s="4" t="s">
        <v>24</v>
      </c>
      <c r="C22" s="5">
        <v>449</v>
      </c>
      <c r="D22" s="5">
        <v>354</v>
      </c>
      <c r="E22" s="6">
        <f t="shared" si="0"/>
        <v>-0.21158129175946547</v>
      </c>
    </row>
    <row r="23" spans="2:5" ht="20.100000000000001" customHeight="1" thickBot="1" x14ac:dyDescent="0.25">
      <c r="B23" s="4" t="s">
        <v>25</v>
      </c>
      <c r="C23" s="5">
        <v>294</v>
      </c>
      <c r="D23" s="5">
        <v>294</v>
      </c>
      <c r="E23" s="6">
        <f t="shared" si="0"/>
        <v>0</v>
      </c>
    </row>
    <row r="24" spans="2:5" ht="20.100000000000001" customHeight="1" thickBot="1" x14ac:dyDescent="0.25">
      <c r="B24" s="4" t="s">
        <v>21</v>
      </c>
      <c r="C24" s="6">
        <f>C23/C21</f>
        <v>0.39569313593539707</v>
      </c>
      <c r="D24" s="6">
        <f t="shared" ref="D24" si="1">D23/D21</f>
        <v>0.45370370370370372</v>
      </c>
      <c r="E24" s="6">
        <f t="shared" si="0"/>
        <v>0.1466049382716049</v>
      </c>
    </row>
    <row r="25" spans="2:5" ht="20.100000000000001" customHeight="1" thickBot="1" x14ac:dyDescent="0.25">
      <c r="B25" s="7" t="s">
        <v>26</v>
      </c>
      <c r="C25" s="6">
        <v>0.1509807738698378</v>
      </c>
      <c r="D25" s="6">
        <v>0.14457093628277609</v>
      </c>
      <c r="E25" s="6">
        <f t="shared" si="0"/>
        <v>-4.2454661098688624E-2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1463</v>
      </c>
      <c r="D34" s="5">
        <v>1488</v>
      </c>
      <c r="E34" s="6">
        <f>IF(C34&gt;0,(D34-C34)/C34,"-")</f>
        <v>1.7088174982911826E-2</v>
      </c>
    </row>
    <row r="35" spans="2:5" ht="20.100000000000001" customHeight="1" thickBot="1" x14ac:dyDescent="0.25">
      <c r="B35" s="4" t="s">
        <v>29</v>
      </c>
      <c r="C35" s="5">
        <v>12</v>
      </c>
      <c r="D35" s="5">
        <v>11</v>
      </c>
      <c r="E35" s="6">
        <f t="shared" ref="E35:E37" si="2">IF(C35&gt;0,(D35-C35)/C35,"-")</f>
        <v>-8.3333333333333329E-2</v>
      </c>
    </row>
    <row r="36" spans="2:5" ht="20.100000000000001" customHeight="1" thickBot="1" x14ac:dyDescent="0.25">
      <c r="B36" s="4" t="s">
        <v>28</v>
      </c>
      <c r="C36" s="5">
        <v>795</v>
      </c>
      <c r="D36" s="5">
        <v>749</v>
      </c>
      <c r="E36" s="6">
        <f t="shared" si="2"/>
        <v>-5.7861635220125787E-2</v>
      </c>
    </row>
    <row r="37" spans="2:5" ht="20.100000000000001" customHeight="1" thickBot="1" x14ac:dyDescent="0.25">
      <c r="B37" s="4" t="s">
        <v>30</v>
      </c>
      <c r="C37" s="5">
        <v>656</v>
      </c>
      <c r="D37" s="5">
        <v>728</v>
      </c>
      <c r="E37" s="6">
        <f t="shared" si="2"/>
        <v>0.10975609756097561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382</v>
      </c>
      <c r="D44" s="5">
        <v>390</v>
      </c>
      <c r="E44" s="6">
        <f>IF(C44&gt;0,(D44-C44)/C44,"-")</f>
        <v>2.0942408376963352E-2</v>
      </c>
    </row>
    <row r="45" spans="2:5" ht="20.100000000000001" customHeight="1" thickBot="1" x14ac:dyDescent="0.25">
      <c r="B45" s="4" t="s">
        <v>34</v>
      </c>
      <c r="C45" s="5">
        <v>49</v>
      </c>
      <c r="D45" s="5">
        <v>49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81</v>
      </c>
      <c r="D46" s="5">
        <v>75</v>
      </c>
      <c r="E46" s="6">
        <f t="shared" si="3"/>
        <v>-7.407407407407407E-2</v>
      </c>
    </row>
    <row r="47" spans="2:5" ht="20.100000000000001" customHeight="1" thickBot="1" x14ac:dyDescent="0.25">
      <c r="B47" s="4" t="s">
        <v>32</v>
      </c>
      <c r="C47" s="5">
        <v>1938</v>
      </c>
      <c r="D47" s="5">
        <v>1907</v>
      </c>
      <c r="E47" s="6">
        <f t="shared" si="3"/>
        <v>-1.5995872033023734E-2</v>
      </c>
    </row>
    <row r="48" spans="2:5" ht="20.100000000000001" customHeight="1" thickBot="1" x14ac:dyDescent="0.25">
      <c r="B48" s="4" t="s">
        <v>35</v>
      </c>
      <c r="C48" s="5">
        <v>1478</v>
      </c>
      <c r="D48" s="5">
        <v>1631</v>
      </c>
      <c r="E48" s="6">
        <f t="shared" si="3"/>
        <v>0.10351826792963464</v>
      </c>
    </row>
    <row r="49" spans="2:5" ht="20.100000000000001" customHeight="1" thickBot="1" x14ac:dyDescent="0.25">
      <c r="B49" s="4" t="s">
        <v>67</v>
      </c>
      <c r="C49" s="5">
        <v>673</v>
      </c>
      <c r="D49" s="5">
        <v>976</v>
      </c>
      <c r="E49" s="6">
        <f t="shared" si="3"/>
        <v>0.45022288261515603</v>
      </c>
    </row>
    <row r="50" spans="2:5" ht="20.100000000000001" customHeight="1" collapsed="1" thickBot="1" x14ac:dyDescent="0.25">
      <c r="B50" s="4" t="s">
        <v>36</v>
      </c>
      <c r="C50" s="6">
        <f>C44/(C44+C45)</f>
        <v>0.88631090487238984</v>
      </c>
      <c r="D50" s="6">
        <f>D44/(D44+D45)</f>
        <v>0.88838268792710706</v>
      </c>
      <c r="E50" s="6">
        <f t="shared" si="3"/>
        <v>2.3375353313694336E-3</v>
      </c>
    </row>
    <row r="51" spans="2:5" ht="20.100000000000001" customHeight="1" thickBot="1" x14ac:dyDescent="0.25">
      <c r="B51" s="4" t="s">
        <v>37</v>
      </c>
      <c r="C51" s="6">
        <f>C47/(C46+C47)</f>
        <v>0.95988112927191682</v>
      </c>
      <c r="D51" s="6">
        <f t="shared" ref="D51" si="4">D47/(D46+D47)</f>
        <v>0.96215943491422806</v>
      </c>
      <c r="E51" s="6">
        <f t="shared" si="3"/>
        <v>2.373528943150874E-3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431</v>
      </c>
      <c r="D58" s="5">
        <v>448</v>
      </c>
      <c r="E58" s="6">
        <f>IF(C58&gt;0,(D58-C58)/C58,"-")</f>
        <v>3.9443155452436193E-2</v>
      </c>
    </row>
    <row r="59" spans="2:5" ht="20.100000000000001" customHeight="1" thickBot="1" x14ac:dyDescent="0.25">
      <c r="B59" s="4" t="s">
        <v>41</v>
      </c>
      <c r="C59" s="5">
        <v>241</v>
      </c>
      <c r="D59" s="5">
        <v>235</v>
      </c>
      <c r="E59" s="6">
        <f t="shared" ref="E59:E63" si="5">IF(C59&gt;0,(D59-C59)/C59,"-")</f>
        <v>-2.4896265560165973E-2</v>
      </c>
    </row>
    <row r="60" spans="2:5" ht="20.100000000000001" customHeight="1" thickBot="1" x14ac:dyDescent="0.25">
      <c r="B60" s="4" t="s">
        <v>42</v>
      </c>
      <c r="C60" s="5">
        <v>141</v>
      </c>
      <c r="D60" s="5">
        <v>160</v>
      </c>
      <c r="E60" s="6">
        <f t="shared" si="5"/>
        <v>0.13475177304964539</v>
      </c>
    </row>
    <row r="61" spans="2:5" ht="20.100000000000001" customHeight="1" collapsed="1" thickBot="1" x14ac:dyDescent="0.25">
      <c r="B61" s="4" t="s">
        <v>98</v>
      </c>
      <c r="C61" s="6">
        <f>(C59+C60)/C58</f>
        <v>0.88631090487238984</v>
      </c>
      <c r="D61" s="6">
        <f>(D59+D60)/D58</f>
        <v>0.8816964285714286</v>
      </c>
      <c r="E61" s="6">
        <f t="shared" si="5"/>
        <v>-5.206385564697099E-3</v>
      </c>
    </row>
    <row r="62" spans="2:5" ht="20.100000000000001" customHeight="1" thickBot="1" x14ac:dyDescent="0.25">
      <c r="B62" s="4" t="s">
        <v>39</v>
      </c>
      <c r="C62" s="6">
        <v>0.86379928315412191</v>
      </c>
      <c r="D62" s="6">
        <v>0.8422939068100358</v>
      </c>
      <c r="E62" s="6">
        <f t="shared" si="5"/>
        <v>-2.4896265560166081E-2</v>
      </c>
    </row>
    <row r="63" spans="2:5" ht="20.100000000000001" customHeight="1" thickBot="1" x14ac:dyDescent="0.25">
      <c r="B63" s="4" t="s">
        <v>40</v>
      </c>
      <c r="C63" s="6">
        <v>0.92763157894736847</v>
      </c>
      <c r="D63" s="6">
        <v>0.94674556213017746</v>
      </c>
      <c r="E63" s="6">
        <f t="shared" si="5"/>
        <v>2.0605144991396925E-2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7473</v>
      </c>
      <c r="D70" s="5">
        <v>7636</v>
      </c>
      <c r="E70" s="6">
        <f>IF(C70&gt;0,(D70-C70)/C70,"-")</f>
        <v>2.1811856014987287E-2</v>
      </c>
    </row>
    <row r="71" spans="2:10" ht="20.100000000000001" customHeight="1" thickBot="1" x14ac:dyDescent="0.25">
      <c r="B71" s="4" t="s">
        <v>45</v>
      </c>
      <c r="C71" s="5">
        <v>2686</v>
      </c>
      <c r="D71" s="5">
        <v>2560</v>
      </c>
      <c r="E71" s="6">
        <f t="shared" ref="E71:E77" si="6">IF(C71&gt;0,(D71-C71)/C71,"-")</f>
        <v>-4.6909903201787041E-2</v>
      </c>
    </row>
    <row r="72" spans="2:10" ht="20.100000000000001" customHeight="1" thickBot="1" x14ac:dyDescent="0.25">
      <c r="B72" s="4" t="s">
        <v>43</v>
      </c>
      <c r="C72" s="5">
        <v>23</v>
      </c>
      <c r="D72" s="5">
        <v>21</v>
      </c>
      <c r="E72" s="6">
        <f t="shared" si="6"/>
        <v>-8.6956521739130432E-2</v>
      </c>
    </row>
    <row r="73" spans="2:10" ht="20.100000000000001" customHeight="1" thickBot="1" x14ac:dyDescent="0.25">
      <c r="B73" s="4" t="s">
        <v>46</v>
      </c>
      <c r="C73" s="5">
        <v>3106</v>
      </c>
      <c r="D73" s="5">
        <v>3183</v>
      </c>
      <c r="E73" s="6">
        <f t="shared" si="6"/>
        <v>2.4790727623953637E-2</v>
      </c>
    </row>
    <row r="74" spans="2:10" ht="20.100000000000001" customHeight="1" thickBot="1" x14ac:dyDescent="0.25">
      <c r="B74" s="4" t="s">
        <v>47</v>
      </c>
      <c r="C74" s="5">
        <v>1518</v>
      </c>
      <c r="D74" s="5">
        <v>1701</v>
      </c>
      <c r="E74" s="6">
        <f t="shared" si="6"/>
        <v>0.12055335968379446</v>
      </c>
    </row>
    <row r="75" spans="2:10" ht="20.100000000000001" customHeight="1" thickBot="1" x14ac:dyDescent="0.25">
      <c r="B75" s="4" t="s">
        <v>48</v>
      </c>
      <c r="C75" s="5">
        <v>134</v>
      </c>
      <c r="D75" s="5">
        <v>166</v>
      </c>
      <c r="E75" s="6">
        <f t="shared" si="6"/>
        <v>0.23880597014925373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6</v>
      </c>
      <c r="D77" s="5">
        <v>5</v>
      </c>
      <c r="E77" s="6">
        <f t="shared" si="6"/>
        <v>-0.16666666666666666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211</v>
      </c>
      <c r="D90" s="5">
        <v>298</v>
      </c>
      <c r="E90" s="6">
        <f>IF(C90&gt;0,(D90-C90)/C90,"-")</f>
        <v>0.41232227488151657</v>
      </c>
    </row>
    <row r="91" spans="2:5" ht="29.25" thickBot="1" x14ac:dyDescent="0.25">
      <c r="B91" s="4" t="s">
        <v>52</v>
      </c>
      <c r="C91" s="5">
        <v>187</v>
      </c>
      <c r="D91" s="5">
        <v>294</v>
      </c>
      <c r="E91" s="6">
        <f t="shared" ref="E91:E93" si="7">IF(C91&gt;0,(D91-C91)/C91,"-")</f>
        <v>0.57219251336898391</v>
      </c>
    </row>
    <row r="92" spans="2:5" ht="29.25" customHeight="1" thickBot="1" x14ac:dyDescent="0.25">
      <c r="B92" s="4" t="s">
        <v>53</v>
      </c>
      <c r="C92" s="5">
        <v>486</v>
      </c>
      <c r="D92" s="5">
        <v>535</v>
      </c>
      <c r="E92" s="6">
        <f t="shared" si="7"/>
        <v>0.10082304526748971</v>
      </c>
    </row>
    <row r="93" spans="2:5" ht="29.25" customHeight="1" thickBot="1" x14ac:dyDescent="0.25">
      <c r="B93" s="4" t="s">
        <v>54</v>
      </c>
      <c r="C93" s="6">
        <f>(C90+C91)/(C90+C91+C92)</f>
        <v>0.45022624434389141</v>
      </c>
      <c r="D93" s="6">
        <f>(D90+D91)/(D90+D91+D92)</f>
        <v>0.5252883762200532</v>
      </c>
      <c r="E93" s="6">
        <f t="shared" si="7"/>
        <v>0.16672091602644978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896</v>
      </c>
      <c r="D100" s="5">
        <v>1146</v>
      </c>
      <c r="E100" s="6">
        <f>IF(C100&gt;0,(D100-C100)/C100,"-")</f>
        <v>0.27901785714285715</v>
      </c>
    </row>
    <row r="101" spans="2:5" ht="20.100000000000001" customHeight="1" thickBot="1" x14ac:dyDescent="0.25">
      <c r="B101" s="4" t="s">
        <v>41</v>
      </c>
      <c r="C101" s="5">
        <v>242</v>
      </c>
      <c r="D101" s="5">
        <v>346</v>
      </c>
      <c r="E101" s="6">
        <f t="shared" ref="E101:E105" si="8">IF(C101&gt;0,(D101-C101)/C101,"-")</f>
        <v>0.42975206611570249</v>
      </c>
    </row>
    <row r="102" spans="2:5" ht="20.100000000000001" customHeight="1" thickBot="1" x14ac:dyDescent="0.25">
      <c r="B102" s="4" t="s">
        <v>42</v>
      </c>
      <c r="C102" s="5">
        <v>157</v>
      </c>
      <c r="D102" s="5">
        <v>259</v>
      </c>
      <c r="E102" s="6">
        <f t="shared" si="8"/>
        <v>0.64968152866242035</v>
      </c>
    </row>
    <row r="103" spans="2:5" ht="20.100000000000001" customHeight="1" thickBot="1" x14ac:dyDescent="0.25">
      <c r="B103" s="4" t="s">
        <v>98</v>
      </c>
      <c r="C103" s="6">
        <f>(C101+C102)/C100</f>
        <v>0.4453125</v>
      </c>
      <c r="D103" s="6">
        <f>(D101+D102)/D100</f>
        <v>0.52792321116928442</v>
      </c>
      <c r="E103" s="6">
        <f t="shared" si="8"/>
        <v>0.18551177245032291</v>
      </c>
    </row>
    <row r="104" spans="2:5" ht="20.100000000000001" customHeight="1" thickBot="1" x14ac:dyDescent="0.25">
      <c r="B104" s="4" t="s">
        <v>39</v>
      </c>
      <c r="C104" s="6">
        <v>0.43682310469314078</v>
      </c>
      <c r="D104" s="6">
        <v>0.50882352941176467</v>
      </c>
      <c r="E104" s="6">
        <f t="shared" si="8"/>
        <v>0.16482741857073402</v>
      </c>
    </row>
    <row r="105" spans="2:5" ht="20.100000000000001" customHeight="1" thickBot="1" x14ac:dyDescent="0.25">
      <c r="B105" s="4" t="s">
        <v>40</v>
      </c>
      <c r="C105" s="6">
        <v>0.45906432748538012</v>
      </c>
      <c r="D105" s="6">
        <v>0.55579399141630903</v>
      </c>
      <c r="E105" s="6">
        <f t="shared" si="8"/>
        <v>0.21071047811705534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1228</v>
      </c>
      <c r="D112" s="5">
        <v>1453</v>
      </c>
      <c r="E112" s="6">
        <f>IF(C112&gt;0,(D112-C112)/C112,"-")</f>
        <v>0.18322475570032573</v>
      </c>
    </row>
    <row r="113" spans="2:14" ht="15" thickBot="1" x14ac:dyDescent="0.25">
      <c r="B113" s="4" t="s">
        <v>56</v>
      </c>
      <c r="C113" s="5">
        <v>422</v>
      </c>
      <c r="D113" s="5">
        <v>541</v>
      </c>
      <c r="E113" s="6">
        <f t="shared" ref="E113:E114" si="9">IF(C113&gt;0,(D113-C113)/C113,"-")</f>
        <v>0.28199052132701424</v>
      </c>
    </row>
    <row r="114" spans="2:14" ht="15" thickBot="1" x14ac:dyDescent="0.25">
      <c r="B114" s="4" t="s">
        <v>57</v>
      </c>
      <c r="C114" s="5">
        <v>806</v>
      </c>
      <c r="D114" s="5">
        <v>912</v>
      </c>
      <c r="E114" s="6">
        <f t="shared" si="9"/>
        <v>0.13151364764267989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4</v>
      </c>
      <c r="F128" s="10">
        <v>9</v>
      </c>
      <c r="G128" s="10">
        <v>5</v>
      </c>
      <c r="H128" s="10">
        <v>0</v>
      </c>
      <c r="I128" s="10">
        <v>2</v>
      </c>
      <c r="J128" s="10">
        <v>7</v>
      </c>
      <c r="K128" s="6">
        <f>IF(C128=0,"-",(G128-C128)/C128)</f>
        <v>0.25</v>
      </c>
      <c r="L128" s="6">
        <f t="shared" ref="L128:N133" si="10">IF(D128=0,"-",(H128-D128)/D128)</f>
        <v>-1</v>
      </c>
      <c r="M128" s="6">
        <f t="shared" si="10"/>
        <v>-0.5</v>
      </c>
      <c r="N128" s="6">
        <f t="shared" si="10"/>
        <v>-0.22222222222222221</v>
      </c>
    </row>
    <row r="129" spans="2:14" ht="15" thickBot="1" x14ac:dyDescent="0.25">
      <c r="B129" s="4" t="s">
        <v>64</v>
      </c>
      <c r="C129" s="10">
        <v>1</v>
      </c>
      <c r="D129" s="10">
        <v>1</v>
      </c>
      <c r="E129" s="10">
        <v>0</v>
      </c>
      <c r="F129" s="10">
        <v>2</v>
      </c>
      <c r="G129" s="10">
        <v>4</v>
      </c>
      <c r="H129" s="10">
        <v>1</v>
      </c>
      <c r="I129" s="10">
        <v>0</v>
      </c>
      <c r="J129" s="10">
        <v>5</v>
      </c>
      <c r="K129" s="6">
        <f t="shared" ref="K129:K133" si="11">IF(C129=0,"-",(G129-C129)/C129)</f>
        <v>3</v>
      </c>
      <c r="L129" s="6">
        <f t="shared" si="10"/>
        <v>0</v>
      </c>
      <c r="M129" s="6" t="str">
        <f t="shared" si="10"/>
        <v>-</v>
      </c>
      <c r="N129" s="6">
        <f t="shared" si="10"/>
        <v>1.5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3</v>
      </c>
      <c r="D132" s="10">
        <v>1</v>
      </c>
      <c r="E132" s="10">
        <v>0</v>
      </c>
      <c r="F132" s="10">
        <v>4</v>
      </c>
      <c r="G132" s="10">
        <v>2</v>
      </c>
      <c r="H132" s="10">
        <v>2</v>
      </c>
      <c r="I132" s="10">
        <v>0</v>
      </c>
      <c r="J132" s="10">
        <v>4</v>
      </c>
      <c r="K132" s="6">
        <f t="shared" si="11"/>
        <v>-0.33333333333333331</v>
      </c>
      <c r="L132" s="6">
        <f t="shared" si="10"/>
        <v>1</v>
      </c>
      <c r="M132" s="6" t="str">
        <f t="shared" si="10"/>
        <v>-</v>
      </c>
      <c r="N132" s="6">
        <f t="shared" si="10"/>
        <v>0</v>
      </c>
    </row>
    <row r="133" spans="2:14" ht="15" thickBot="1" x14ac:dyDescent="0.25">
      <c r="B133" s="4" t="s">
        <v>68</v>
      </c>
      <c r="C133" s="10">
        <v>8</v>
      </c>
      <c r="D133" s="10">
        <v>3</v>
      </c>
      <c r="E133" s="10">
        <v>4</v>
      </c>
      <c r="F133" s="10">
        <v>15</v>
      </c>
      <c r="G133" s="10">
        <v>11</v>
      </c>
      <c r="H133" s="10">
        <v>3</v>
      </c>
      <c r="I133" s="10">
        <v>2</v>
      </c>
      <c r="J133" s="10">
        <v>16</v>
      </c>
      <c r="K133" s="6">
        <f t="shared" si="11"/>
        <v>0.375</v>
      </c>
      <c r="L133" s="6">
        <f t="shared" si="10"/>
        <v>0</v>
      </c>
      <c r="M133" s="6">
        <f t="shared" si="10"/>
        <v>-0.5</v>
      </c>
      <c r="N133" s="6">
        <f t="shared" si="10"/>
        <v>6.6666666666666666E-2</v>
      </c>
    </row>
    <row r="134" spans="2:14" ht="15" thickBot="1" x14ac:dyDescent="0.25">
      <c r="B134" s="4" t="s">
        <v>36</v>
      </c>
      <c r="C134" s="6">
        <f>IF(C128=0,"-",C128/(C128+C129))</f>
        <v>0.8</v>
      </c>
      <c r="D134" s="6">
        <f>IF(D128=0,"-",D128/(D128+D129))</f>
        <v>0.5</v>
      </c>
      <c r="E134" s="6">
        <f t="shared" ref="E134:J134" si="12">IF(E128=0,"-",E128/(E128+E129))</f>
        <v>1</v>
      </c>
      <c r="F134" s="6">
        <f t="shared" si="12"/>
        <v>0.81818181818181823</v>
      </c>
      <c r="G134" s="6">
        <f t="shared" si="12"/>
        <v>0.55555555555555558</v>
      </c>
      <c r="H134" s="6" t="str">
        <f t="shared" si="12"/>
        <v>-</v>
      </c>
      <c r="I134" s="6">
        <f t="shared" si="12"/>
        <v>1</v>
      </c>
      <c r="J134" s="6">
        <f t="shared" si="12"/>
        <v>0.58333333333333337</v>
      </c>
      <c r="K134" s="6">
        <f>IF(OR(C134="-",G134="-"),"-",(G134-C134)/C134)</f>
        <v>-0.30555555555555558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-0.28703703703703703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34</v>
      </c>
      <c r="D143" s="10">
        <v>0</v>
      </c>
      <c r="E143" s="10">
        <v>1</v>
      </c>
      <c r="F143" s="10">
        <v>35</v>
      </c>
      <c r="G143" s="10">
        <v>30</v>
      </c>
      <c r="H143" s="10">
        <v>0</v>
      </c>
      <c r="I143" s="10">
        <v>2</v>
      </c>
      <c r="J143" s="10">
        <v>32</v>
      </c>
      <c r="K143" s="6">
        <f>IF(C143=0,"-",(G143-C143)/C143)</f>
        <v>-0.11764705882352941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-8.5714285714285715E-2</v>
      </c>
    </row>
    <row r="144" spans="2:14" ht="15" thickBot="1" x14ac:dyDescent="0.25">
      <c r="B144" s="4" t="s">
        <v>72</v>
      </c>
      <c r="C144" s="10">
        <v>18</v>
      </c>
      <c r="D144" s="10">
        <v>0</v>
      </c>
      <c r="E144" s="10">
        <v>1</v>
      </c>
      <c r="F144" s="10">
        <v>19</v>
      </c>
      <c r="G144" s="10">
        <v>17</v>
      </c>
      <c r="H144" s="10">
        <v>0</v>
      </c>
      <c r="I144" s="10">
        <v>1</v>
      </c>
      <c r="J144" s="10">
        <v>18</v>
      </c>
      <c r="K144" s="6">
        <f t="shared" ref="K144:K147" si="16">IF(C144=0,"-",(G144-C144)/C144)</f>
        <v>-5.5555555555555552E-2</v>
      </c>
      <c r="L144" s="6" t="str">
        <f t="shared" si="15"/>
        <v>-</v>
      </c>
      <c r="M144" s="6">
        <f t="shared" si="15"/>
        <v>0</v>
      </c>
      <c r="N144" s="6">
        <f t="shared" si="15"/>
        <v>-5.2631578947368418E-2</v>
      </c>
    </row>
    <row r="145" spans="2:14" ht="15" thickBot="1" x14ac:dyDescent="0.25">
      <c r="B145" s="4" t="s">
        <v>73</v>
      </c>
      <c r="C145" s="10">
        <v>135</v>
      </c>
      <c r="D145" s="10">
        <v>0</v>
      </c>
      <c r="E145" s="10">
        <v>7</v>
      </c>
      <c r="F145" s="10">
        <v>142</v>
      </c>
      <c r="G145" s="10">
        <v>143</v>
      </c>
      <c r="H145" s="10">
        <v>0</v>
      </c>
      <c r="I145" s="10">
        <v>4</v>
      </c>
      <c r="J145" s="10">
        <v>147</v>
      </c>
      <c r="K145" s="6">
        <f t="shared" si="16"/>
        <v>5.9259259259259262E-2</v>
      </c>
      <c r="L145" s="6" t="str">
        <f t="shared" si="15"/>
        <v>-</v>
      </c>
      <c r="M145" s="6">
        <f t="shared" si="15"/>
        <v>-0.42857142857142855</v>
      </c>
      <c r="N145" s="6">
        <f t="shared" si="15"/>
        <v>3.5211267605633804E-2</v>
      </c>
    </row>
    <row r="146" spans="2:14" ht="15" thickBot="1" x14ac:dyDescent="0.25">
      <c r="B146" s="4" t="s">
        <v>74</v>
      </c>
      <c r="C146" s="10">
        <v>60</v>
      </c>
      <c r="D146" s="10">
        <v>0</v>
      </c>
      <c r="E146" s="10">
        <v>4</v>
      </c>
      <c r="F146" s="10">
        <v>64</v>
      </c>
      <c r="G146" s="10">
        <v>65</v>
      </c>
      <c r="H146" s="10">
        <v>0</v>
      </c>
      <c r="I146" s="10">
        <v>3</v>
      </c>
      <c r="J146" s="10">
        <v>68</v>
      </c>
      <c r="K146" s="6">
        <f t="shared" si="16"/>
        <v>8.3333333333333329E-2</v>
      </c>
      <c r="L146" s="6" t="str">
        <f t="shared" si="15"/>
        <v>-</v>
      </c>
      <c r="M146" s="6">
        <f t="shared" si="15"/>
        <v>-0.25</v>
      </c>
      <c r="N146" s="6">
        <f t="shared" si="15"/>
        <v>6.25E-2</v>
      </c>
    </row>
    <row r="147" spans="2:14" ht="15" thickBot="1" x14ac:dyDescent="0.25">
      <c r="B147" s="4" t="s">
        <v>75</v>
      </c>
      <c r="C147" s="10">
        <v>4</v>
      </c>
      <c r="D147" s="10">
        <v>0</v>
      </c>
      <c r="E147" s="10">
        <v>0</v>
      </c>
      <c r="F147" s="10">
        <v>4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251</v>
      </c>
      <c r="D148" s="10">
        <v>0</v>
      </c>
      <c r="E148" s="10">
        <v>13</v>
      </c>
      <c r="F148" s="10">
        <v>264</v>
      </c>
      <c r="G148" s="10">
        <v>255</v>
      </c>
      <c r="H148" s="10">
        <v>0</v>
      </c>
      <c r="I148" s="10">
        <v>10</v>
      </c>
      <c r="J148" s="10">
        <v>265</v>
      </c>
      <c r="K148" s="6">
        <f t="shared" ref="K148" si="17">IF(C148=0,"-",(G148-C148)/C148)</f>
        <v>1.5936254980079681E-2</v>
      </c>
      <c r="L148" s="6" t="str">
        <f t="shared" ref="L148" si="18">IF(D148=0,"-",(H148-D148)/D148)</f>
        <v>-</v>
      </c>
      <c r="M148" s="6">
        <f t="shared" ref="M148" si="19">IF(E148=0,"-",(I148-E148)/E148)</f>
        <v>-0.23076923076923078</v>
      </c>
      <c r="N148" s="6">
        <f t="shared" ref="N148" si="20">IF(F148=0,"-",(J148-F148)/F148)</f>
        <v>3.787878787878788E-3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0.20118343195266272</v>
      </c>
      <c r="D149" s="6" t="str">
        <f t="shared" si="21"/>
        <v>-</v>
      </c>
      <c r="E149" s="6">
        <f t="shared" si="21"/>
        <v>0.125</v>
      </c>
      <c r="F149" s="6">
        <f t="shared" si="21"/>
        <v>0.19774011299435029</v>
      </c>
      <c r="G149" s="6">
        <f t="shared" si="21"/>
        <v>0.17341040462427745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0.1787709497206704</v>
      </c>
      <c r="K149" s="6">
        <f>IF(OR(C149="-",G149="-"),"-",(G149-C149)/C149)</f>
        <v>-0.13804828289697385</v>
      </c>
      <c r="L149" s="6" t="str">
        <f t="shared" ref="L149:N150" si="22">IF(OR(D149="-",H149="-"),"-",(H149-D149)/D149)</f>
        <v>-</v>
      </c>
      <c r="M149" s="6">
        <f t="shared" si="22"/>
        <v>1.6666666666666665</v>
      </c>
      <c r="N149" s="6">
        <f t="shared" si="22"/>
        <v>-9.5929768555466893E-2</v>
      </c>
    </row>
    <row r="150" spans="2:14" ht="29.25" thickBot="1" x14ac:dyDescent="0.25">
      <c r="B150" s="7" t="s">
        <v>77</v>
      </c>
      <c r="C150" s="6">
        <f t="shared" si="21"/>
        <v>0.23076923076923078</v>
      </c>
      <c r="D150" s="6" t="str">
        <f t="shared" si="21"/>
        <v>-</v>
      </c>
      <c r="E150" s="6">
        <f t="shared" si="21"/>
        <v>0.2</v>
      </c>
      <c r="F150" s="6">
        <f t="shared" si="21"/>
        <v>0.2289156626506024</v>
      </c>
      <c r="G150" s="6">
        <f t="shared" si="21"/>
        <v>0.2073170731707317</v>
      </c>
      <c r="H150" s="6" t="str">
        <f t="shared" si="21"/>
        <v>-</v>
      </c>
      <c r="I150" s="6">
        <f t="shared" si="21"/>
        <v>0.25</v>
      </c>
      <c r="J150" s="6">
        <f t="shared" si="21"/>
        <v>0.20930232558139536</v>
      </c>
      <c r="K150" s="6">
        <f>IF(OR(C150="-",G150="-"),"-",(G150-C150)/C150)</f>
        <v>-0.1016260162601627</v>
      </c>
      <c r="L150" s="6" t="str">
        <f t="shared" si="22"/>
        <v>-</v>
      </c>
      <c r="M150" s="6">
        <f t="shared" si="22"/>
        <v>0.24999999999999994</v>
      </c>
      <c r="N150" s="6">
        <f t="shared" si="22"/>
        <v>-8.5679314565483375E-2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193</v>
      </c>
      <c r="D157" s="19">
        <v>208</v>
      </c>
      <c r="E157" s="18">
        <f>IF(C157=0,"-",(D157-C157)/C157)</f>
        <v>7.7720207253886009E-2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49</v>
      </c>
      <c r="D158" s="19">
        <v>45</v>
      </c>
      <c r="E158" s="18">
        <f t="shared" ref="E158:E159" si="23">IF(C158=0,"-",(D158-C158)/C158)</f>
        <v>-8.1632653061224483E-2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5</v>
      </c>
      <c r="D159" s="19">
        <v>2</v>
      </c>
      <c r="E159" s="18">
        <f t="shared" si="23"/>
        <v>-0.6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0.78137651821862353</v>
      </c>
      <c r="D160" s="18">
        <f>IF(D157=0,"-",D157/(D157+D158+D159))</f>
        <v>0.81568627450980391</v>
      </c>
      <c r="E160" s="18">
        <f>IF(OR(C160="-",D160="-"),"-",(D160-C160)/C160)</f>
        <v>4.3909377222391473E-2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11</v>
      </c>
      <c r="D166" s="5">
        <v>12</v>
      </c>
      <c r="E166" s="6">
        <f>IF(C166=0,"-",(D166-C166)/C166)</f>
        <v>9.0909090909090912E-2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5</v>
      </c>
      <c r="E167" s="6">
        <f t="shared" ref="E167:E168" si="24">IF(C167=0,"-",(D167-C167)/C167)</f>
        <v>-0.16666666666666666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2</v>
      </c>
      <c r="E168" s="6">
        <f t="shared" si="24"/>
        <v>-0.33333333333333331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0.81818181818181823</v>
      </c>
      <c r="D169" s="6">
        <f>IF(D166=0,"-",(D167+D168)/D166)</f>
        <v>0.58333333333333337</v>
      </c>
      <c r="E169" s="6">
        <f t="shared" ref="E169:E171" si="25">IF(OR(C169="-",D169="-"),"-",(D169-C169)/C169)</f>
        <v>-0.28703703703703703</v>
      </c>
    </row>
    <row r="170" spans="2:14" ht="20.100000000000001" customHeight="1" thickBot="1" x14ac:dyDescent="0.25">
      <c r="B170" s="4" t="s">
        <v>39</v>
      </c>
      <c r="C170" s="6">
        <v>0.8571428571428571</v>
      </c>
      <c r="D170" s="6">
        <v>0.55555555555555558</v>
      </c>
      <c r="E170" s="6">
        <f t="shared" si="25"/>
        <v>-0.3518518518518518</v>
      </c>
    </row>
    <row r="171" spans="2:14" ht="20.100000000000001" customHeight="1" thickBot="1" x14ac:dyDescent="0.25">
      <c r="B171" s="4" t="s">
        <v>40</v>
      </c>
      <c r="C171" s="6">
        <v>0.75</v>
      </c>
      <c r="D171" s="6">
        <v>0.66666666666666663</v>
      </c>
      <c r="E171" s="6">
        <f t="shared" si="25"/>
        <v>-0.11111111111111116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20</v>
      </c>
      <c r="D178" s="5">
        <v>30</v>
      </c>
      <c r="E178" s="6">
        <f>IF(C178=0,"-",(D178-C178)/C178)</f>
        <v>0.5</v>
      </c>
      <c r="H178" s="13"/>
    </row>
    <row r="179" spans="2:8" ht="15" thickBot="1" x14ac:dyDescent="0.25">
      <c r="B179" s="4" t="s">
        <v>43</v>
      </c>
      <c r="C179" s="5">
        <v>17</v>
      </c>
      <c r="D179" s="5">
        <v>23</v>
      </c>
      <c r="E179" s="6">
        <f t="shared" ref="E179:E185" si="26">IF(C179=0,"-",(D179-C179)/C179)</f>
        <v>0.35294117647058826</v>
      </c>
      <c r="H179" s="13"/>
    </row>
    <row r="180" spans="2:8" ht="15" thickBot="1" x14ac:dyDescent="0.25">
      <c r="B180" s="4" t="s">
        <v>47</v>
      </c>
      <c r="C180" s="5">
        <v>1</v>
      </c>
      <c r="D180" s="5">
        <v>5</v>
      </c>
      <c r="E180" s="6">
        <f t="shared" si="26"/>
        <v>4</v>
      </c>
      <c r="H180" s="13"/>
    </row>
    <row r="181" spans="2:8" ht="15" thickBot="1" x14ac:dyDescent="0.25">
      <c r="B181" s="4" t="s">
        <v>78</v>
      </c>
      <c r="C181" s="5">
        <v>2</v>
      </c>
      <c r="D181" s="5">
        <v>2</v>
      </c>
      <c r="E181" s="6">
        <f t="shared" si="26"/>
        <v>0</v>
      </c>
      <c r="H181" s="13"/>
    </row>
    <row r="182" spans="2:8" ht="15" thickBot="1" x14ac:dyDescent="0.25">
      <c r="B182" s="15" t="s">
        <v>79</v>
      </c>
      <c r="C182" s="5">
        <v>271</v>
      </c>
      <c r="D182" s="5">
        <v>310</v>
      </c>
      <c r="E182" s="6">
        <f t="shared" si="26"/>
        <v>0.14391143911439114</v>
      </c>
      <c r="H182" s="13"/>
    </row>
    <row r="183" spans="2:8" ht="15" thickBot="1" x14ac:dyDescent="0.25">
      <c r="B183" s="4" t="s">
        <v>47</v>
      </c>
      <c r="C183" s="5">
        <v>253</v>
      </c>
      <c r="D183" s="5">
        <v>287</v>
      </c>
      <c r="E183" s="6">
        <f t="shared" si="26"/>
        <v>0.13438735177865613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18</v>
      </c>
      <c r="D185" s="5">
        <v>23</v>
      </c>
      <c r="E185" s="6">
        <f t="shared" si="26"/>
        <v>0.27777777777777779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1</v>
      </c>
      <c r="E197" s="6">
        <f t="shared" ref="E197:E200" si="27">IF(C197=0,"-",(D197-C197)/C197)</f>
        <v>-0.75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2</v>
      </c>
      <c r="E199" s="6">
        <f t="shared" si="27"/>
        <v>-0.5</v>
      </c>
    </row>
    <row r="200" spans="2:5" ht="15" thickBot="1" x14ac:dyDescent="0.25">
      <c r="B200" s="4" t="s">
        <v>85</v>
      </c>
      <c r="C200" s="5">
        <v>3</v>
      </c>
      <c r="D200" s="5">
        <v>1</v>
      </c>
      <c r="E200" s="6">
        <f t="shared" si="27"/>
        <v>-0.66666666666666663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1</v>
      </c>
      <c r="E208" s="6">
        <f t="shared" si="28"/>
        <v>-0.75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1</v>
      </c>
      <c r="E209" s="6">
        <f t="shared" si="28"/>
        <v>-0.75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3</v>
      </c>
      <c r="E221" s="6">
        <f t="shared" ref="E221:E223" si="30">IF(C221=0,"-",(D221-C221)/C221)</f>
        <v>-0.25</v>
      </c>
    </row>
    <row r="222" spans="2:5" ht="15" thickBot="1" x14ac:dyDescent="0.25">
      <c r="B222" s="16" t="s">
        <v>92</v>
      </c>
      <c r="C222" s="5">
        <v>4</v>
      </c>
      <c r="D222" s="5">
        <v>4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14</v>
      </c>
      <c r="D223" s="5">
        <v>13</v>
      </c>
      <c r="E223" s="6">
        <f t="shared" si="30"/>
        <v>-7.1428571428571425E-2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6310</v>
      </c>
      <c r="D14" s="5">
        <v>6244</v>
      </c>
      <c r="E14" s="6">
        <f>IF(C14&gt;0,(D14-C14)/C14)</f>
        <v>-1.0459587955625991E-2</v>
      </c>
    </row>
    <row r="15" spans="1:5" ht="20.100000000000001" customHeight="1" thickBot="1" x14ac:dyDescent="0.25">
      <c r="B15" s="4" t="s">
        <v>17</v>
      </c>
      <c r="C15" s="5">
        <v>6138</v>
      </c>
      <c r="D15" s="5">
        <v>6017</v>
      </c>
      <c r="E15" s="6">
        <f t="shared" ref="E15:E25" si="0">IF(C15&gt;0,(D15-C15)/C15)</f>
        <v>-1.9713261648745518E-2</v>
      </c>
    </row>
    <row r="16" spans="1:5" ht="20.100000000000001" customHeight="1" thickBot="1" x14ac:dyDescent="0.25">
      <c r="B16" s="4" t="s">
        <v>18</v>
      </c>
      <c r="C16" s="5">
        <v>3894</v>
      </c>
      <c r="D16" s="5">
        <v>3944</v>
      </c>
      <c r="E16" s="6">
        <f t="shared" si="0"/>
        <v>1.2840267077555213E-2</v>
      </c>
    </row>
    <row r="17" spans="2:5" ht="20.100000000000001" customHeight="1" thickBot="1" x14ac:dyDescent="0.25">
      <c r="B17" s="4" t="s">
        <v>19</v>
      </c>
      <c r="C17" s="5">
        <v>2244</v>
      </c>
      <c r="D17" s="5">
        <v>2073</v>
      </c>
      <c r="E17" s="6">
        <f t="shared" si="0"/>
        <v>-7.6203208556149732E-2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8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0.36559139784946237</v>
      </c>
      <c r="D20" s="6">
        <f>D17/D15</f>
        <v>0.344523849094233</v>
      </c>
      <c r="E20" s="6">
        <f t="shared" si="0"/>
        <v>-5.7625942183421514E-2</v>
      </c>
    </row>
    <row r="21" spans="2:5" ht="30" customHeight="1" thickBot="1" x14ac:dyDescent="0.25">
      <c r="B21" s="4" t="s">
        <v>23</v>
      </c>
      <c r="C21" s="5">
        <v>754</v>
      </c>
      <c r="D21" s="5">
        <v>675</v>
      </c>
      <c r="E21" s="6">
        <f t="shared" si="0"/>
        <v>-0.10477453580901856</v>
      </c>
    </row>
    <row r="22" spans="2:5" ht="20.100000000000001" customHeight="1" thickBot="1" x14ac:dyDescent="0.25">
      <c r="B22" s="4" t="s">
        <v>24</v>
      </c>
      <c r="C22" s="5">
        <v>440</v>
      </c>
      <c r="D22" s="5">
        <v>424</v>
      </c>
      <c r="E22" s="6">
        <f t="shared" si="0"/>
        <v>-3.6363636363636362E-2</v>
      </c>
    </row>
    <row r="23" spans="2:5" ht="20.100000000000001" customHeight="1" thickBot="1" x14ac:dyDescent="0.25">
      <c r="B23" s="4" t="s">
        <v>25</v>
      </c>
      <c r="C23" s="5">
        <v>314</v>
      </c>
      <c r="D23" s="5">
        <v>251</v>
      </c>
      <c r="E23" s="6">
        <f t="shared" si="0"/>
        <v>-0.20063694267515925</v>
      </c>
    </row>
    <row r="24" spans="2:5" ht="20.100000000000001" customHeight="1" thickBot="1" x14ac:dyDescent="0.25">
      <c r="B24" s="4" t="s">
        <v>21</v>
      </c>
      <c r="C24" s="6">
        <f>C23/C21</f>
        <v>0.41644562334217505</v>
      </c>
      <c r="D24" s="6">
        <f t="shared" ref="D24" si="1">D23/D21</f>
        <v>0.37185185185185188</v>
      </c>
      <c r="E24" s="6">
        <f t="shared" si="0"/>
        <v>-0.10708185892899259</v>
      </c>
    </row>
    <row r="25" spans="2:5" ht="20.100000000000001" customHeight="1" thickBot="1" x14ac:dyDescent="0.25">
      <c r="B25" s="7" t="s">
        <v>26</v>
      </c>
      <c r="C25" s="6">
        <v>0.24050037242685562</v>
      </c>
      <c r="D25" s="6">
        <v>0.23468218057461834</v>
      </c>
      <c r="E25" s="6">
        <f t="shared" si="0"/>
        <v>-2.4192028451044467E-2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1544</v>
      </c>
      <c r="D34" s="5">
        <v>1428</v>
      </c>
      <c r="E34" s="6">
        <f>IF(C34&gt;0,(D34-C34)/C34,"-")</f>
        <v>-7.512953367875648E-2</v>
      </c>
    </row>
    <row r="35" spans="2:5" ht="20.100000000000001" customHeight="1" thickBot="1" x14ac:dyDescent="0.25">
      <c r="B35" s="4" t="s">
        <v>29</v>
      </c>
      <c r="C35" s="5">
        <v>9</v>
      </c>
      <c r="D35" s="5">
        <v>17</v>
      </c>
      <c r="E35" s="6">
        <f t="shared" ref="E35:E37" si="2">IF(C35&gt;0,(D35-C35)/C35,"-")</f>
        <v>0.88888888888888884</v>
      </c>
    </row>
    <row r="36" spans="2:5" ht="20.100000000000001" customHeight="1" thickBot="1" x14ac:dyDescent="0.25">
      <c r="B36" s="4" t="s">
        <v>28</v>
      </c>
      <c r="C36" s="5">
        <v>1326</v>
      </c>
      <c r="D36" s="5">
        <v>1253</v>
      </c>
      <c r="E36" s="6">
        <f t="shared" si="2"/>
        <v>-5.5052790346907993E-2</v>
      </c>
    </row>
    <row r="37" spans="2:5" ht="20.100000000000001" customHeight="1" thickBot="1" x14ac:dyDescent="0.25">
      <c r="B37" s="4" t="s">
        <v>30</v>
      </c>
      <c r="C37" s="5">
        <v>209</v>
      </c>
      <c r="D37" s="5">
        <v>158</v>
      </c>
      <c r="E37" s="6">
        <f t="shared" si="2"/>
        <v>-0.24401913875598086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834</v>
      </c>
      <c r="D44" s="5">
        <v>839</v>
      </c>
      <c r="E44" s="6">
        <f>IF(C44&gt;0,(D44-C44)/C44,"-")</f>
        <v>5.9952038369304557E-3</v>
      </c>
    </row>
    <row r="45" spans="2:5" ht="20.100000000000001" customHeight="1" thickBot="1" x14ac:dyDescent="0.25">
      <c r="B45" s="4" t="s">
        <v>34</v>
      </c>
      <c r="C45" s="5">
        <v>65</v>
      </c>
      <c r="D45" s="5">
        <v>104</v>
      </c>
      <c r="E45" s="6">
        <f t="shared" ref="E45:E51" si="3">IF(C45&gt;0,(D45-C45)/C45,"-")</f>
        <v>0.6</v>
      </c>
    </row>
    <row r="46" spans="2:5" ht="20.100000000000001" customHeight="1" thickBot="1" x14ac:dyDescent="0.25">
      <c r="B46" s="4" t="s">
        <v>31</v>
      </c>
      <c r="C46" s="5">
        <v>230</v>
      </c>
      <c r="D46" s="5">
        <v>199</v>
      </c>
      <c r="E46" s="6">
        <f t="shared" si="3"/>
        <v>-0.13478260869565217</v>
      </c>
    </row>
    <row r="47" spans="2:5" ht="20.100000000000001" customHeight="1" thickBot="1" x14ac:dyDescent="0.25">
      <c r="B47" s="4" t="s">
        <v>32</v>
      </c>
      <c r="C47" s="5">
        <v>1384</v>
      </c>
      <c r="D47" s="5">
        <v>1528</v>
      </c>
      <c r="E47" s="6">
        <f t="shared" si="3"/>
        <v>0.10404624277456648</v>
      </c>
    </row>
    <row r="48" spans="2:5" ht="20.100000000000001" customHeight="1" thickBot="1" x14ac:dyDescent="0.25">
      <c r="B48" s="4" t="s">
        <v>35</v>
      </c>
      <c r="C48" s="5">
        <v>962</v>
      </c>
      <c r="D48" s="5">
        <v>1236</v>
      </c>
      <c r="E48" s="6">
        <f t="shared" si="3"/>
        <v>0.28482328482328484</v>
      </c>
    </row>
    <row r="49" spans="2:5" ht="20.100000000000001" customHeight="1" thickBot="1" x14ac:dyDescent="0.25">
      <c r="B49" s="4" t="s">
        <v>67</v>
      </c>
      <c r="C49" s="5">
        <v>1187</v>
      </c>
      <c r="D49" s="5">
        <v>1240</v>
      </c>
      <c r="E49" s="6">
        <f t="shared" si="3"/>
        <v>4.4650379106992419E-2</v>
      </c>
    </row>
    <row r="50" spans="2:5" ht="20.100000000000001" customHeight="1" collapsed="1" thickBot="1" x14ac:dyDescent="0.25">
      <c r="B50" s="4" t="s">
        <v>36</v>
      </c>
      <c r="C50" s="6">
        <f>C44/(C44+C45)</f>
        <v>0.9276974416017798</v>
      </c>
      <c r="D50" s="6">
        <f>D44/(D44+D45)</f>
        <v>0.88971367974549309</v>
      </c>
      <c r="E50" s="6">
        <f t="shared" si="3"/>
        <v>-4.094412698897093E-2</v>
      </c>
    </row>
    <row r="51" spans="2:5" ht="20.100000000000001" customHeight="1" thickBot="1" x14ac:dyDescent="0.25">
      <c r="B51" s="4" t="s">
        <v>37</v>
      </c>
      <c r="C51" s="6">
        <f>C47/(C46+C47)</f>
        <v>0.85749690210656748</v>
      </c>
      <c r="D51" s="6">
        <f t="shared" ref="D51" si="4">D47/(D46+D47)</f>
        <v>0.88477127967573832</v>
      </c>
      <c r="E51" s="6">
        <f t="shared" si="3"/>
        <v>3.1806969217226685E-2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903</v>
      </c>
      <c r="D58" s="5">
        <v>944</v>
      </c>
      <c r="E58" s="6">
        <f>IF(C58&gt;0,(D58-C58)/C58,"-")</f>
        <v>4.5404208194905871E-2</v>
      </c>
    </row>
    <row r="59" spans="2:5" ht="20.100000000000001" customHeight="1" thickBot="1" x14ac:dyDescent="0.25">
      <c r="B59" s="4" t="s">
        <v>41</v>
      </c>
      <c r="C59" s="5">
        <v>529</v>
      </c>
      <c r="D59" s="5">
        <v>558</v>
      </c>
      <c r="E59" s="6">
        <f t="shared" ref="E59:E63" si="5">IF(C59&gt;0,(D59-C59)/C59,"-")</f>
        <v>5.4820415879017016E-2</v>
      </c>
    </row>
    <row r="60" spans="2:5" ht="20.100000000000001" customHeight="1" thickBot="1" x14ac:dyDescent="0.25">
      <c r="B60" s="4" t="s">
        <v>42</v>
      </c>
      <c r="C60" s="5">
        <v>308</v>
      </c>
      <c r="D60" s="5">
        <v>281</v>
      </c>
      <c r="E60" s="6">
        <f t="shared" si="5"/>
        <v>-8.7662337662337664E-2</v>
      </c>
    </row>
    <row r="61" spans="2:5" ht="20.100000000000001" customHeight="1" collapsed="1" thickBot="1" x14ac:dyDescent="0.25">
      <c r="B61" s="4" t="s">
        <v>98</v>
      </c>
      <c r="C61" s="6">
        <f>(C59+C60)/C58</f>
        <v>0.92691029900332222</v>
      </c>
      <c r="D61" s="6">
        <f>(D59+D60)/D58</f>
        <v>0.88877118644067798</v>
      </c>
      <c r="E61" s="6">
        <f t="shared" si="5"/>
        <v>-4.1146497782637695E-2</v>
      </c>
    </row>
    <row r="62" spans="2:5" ht="20.100000000000001" customHeight="1" thickBot="1" x14ac:dyDescent="0.25">
      <c r="B62" s="4" t="s">
        <v>39</v>
      </c>
      <c r="C62" s="6">
        <v>0.90582191780821919</v>
      </c>
      <c r="D62" s="6">
        <v>0.86645962732919257</v>
      </c>
      <c r="E62" s="6">
        <f t="shared" si="5"/>
        <v>-4.3454778146978346E-2</v>
      </c>
    </row>
    <row r="63" spans="2:5" ht="20.100000000000001" customHeight="1" thickBot="1" x14ac:dyDescent="0.25">
      <c r="B63" s="4" t="s">
        <v>40</v>
      </c>
      <c r="C63" s="6">
        <v>0.96551724137931039</v>
      </c>
      <c r="D63" s="6">
        <v>0.93666666666666665</v>
      </c>
      <c r="E63" s="6">
        <f t="shared" si="5"/>
        <v>-2.9880952380952442E-2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7300</v>
      </c>
      <c r="D70" s="5">
        <v>7486</v>
      </c>
      <c r="E70" s="6">
        <f>IF(C70&gt;0,(D70-C70)/C70,"-")</f>
        <v>2.5479452054794519E-2</v>
      </c>
    </row>
    <row r="71" spans="2:10" ht="20.100000000000001" customHeight="1" thickBot="1" x14ac:dyDescent="0.25">
      <c r="B71" s="4" t="s">
        <v>45</v>
      </c>
      <c r="C71" s="5">
        <v>1945</v>
      </c>
      <c r="D71" s="5">
        <v>1524</v>
      </c>
      <c r="E71" s="6">
        <f t="shared" ref="E71:E77" si="6">IF(C71&gt;0,(D71-C71)/C71,"-")</f>
        <v>-0.21645244215938303</v>
      </c>
    </row>
    <row r="72" spans="2:10" ht="20.100000000000001" customHeight="1" thickBot="1" x14ac:dyDescent="0.25">
      <c r="B72" s="4" t="s">
        <v>43</v>
      </c>
      <c r="C72" s="5">
        <v>8</v>
      </c>
      <c r="D72" s="5">
        <v>8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4039</v>
      </c>
      <c r="D73" s="5">
        <v>4386</v>
      </c>
      <c r="E73" s="6">
        <f t="shared" si="6"/>
        <v>8.591235454320377E-2</v>
      </c>
    </row>
    <row r="74" spans="2:10" ht="20.100000000000001" customHeight="1" thickBot="1" x14ac:dyDescent="0.25">
      <c r="B74" s="4" t="s">
        <v>47</v>
      </c>
      <c r="C74" s="5">
        <v>1066</v>
      </c>
      <c r="D74" s="5">
        <v>1279</v>
      </c>
      <c r="E74" s="6">
        <f t="shared" si="6"/>
        <v>0.19981238273921201</v>
      </c>
    </row>
    <row r="75" spans="2:10" ht="20.100000000000001" customHeight="1" thickBot="1" x14ac:dyDescent="0.25">
      <c r="B75" s="4" t="s">
        <v>48</v>
      </c>
      <c r="C75" s="5">
        <v>240</v>
      </c>
      <c r="D75" s="5">
        <v>284</v>
      </c>
      <c r="E75" s="6">
        <f t="shared" si="6"/>
        <v>0.18333333333333332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5</v>
      </c>
      <c r="E77" s="6">
        <f t="shared" si="6"/>
        <v>1.5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263</v>
      </c>
      <c r="D90" s="5">
        <v>308</v>
      </c>
      <c r="E90" s="6">
        <f>IF(C90&gt;0,(D90-C90)/C90,"-")</f>
        <v>0.17110266159695817</v>
      </c>
    </row>
    <row r="91" spans="2:5" ht="29.25" thickBot="1" x14ac:dyDescent="0.25">
      <c r="B91" s="4" t="s">
        <v>52</v>
      </c>
      <c r="C91" s="5">
        <v>192</v>
      </c>
      <c r="D91" s="5">
        <v>151</v>
      </c>
      <c r="E91" s="6">
        <f t="shared" ref="E91:E93" si="7">IF(C91&gt;0,(D91-C91)/C91,"-")</f>
        <v>-0.21354166666666666</v>
      </c>
    </row>
    <row r="92" spans="2:5" ht="29.25" customHeight="1" thickBot="1" x14ac:dyDescent="0.25">
      <c r="B92" s="4" t="s">
        <v>53</v>
      </c>
      <c r="C92" s="5">
        <v>307</v>
      </c>
      <c r="D92" s="5">
        <v>288</v>
      </c>
      <c r="E92" s="6">
        <f t="shared" si="7"/>
        <v>-6.1889250814332247E-2</v>
      </c>
    </row>
    <row r="93" spans="2:5" ht="29.25" customHeight="1" thickBot="1" x14ac:dyDescent="0.25">
      <c r="B93" s="4" t="s">
        <v>54</v>
      </c>
      <c r="C93" s="6">
        <f>(C90+C91)/(C90+C91+C92)</f>
        <v>0.59711286089238846</v>
      </c>
      <c r="D93" s="6">
        <f>(D90+D91)/(D90+D91+D92)</f>
        <v>0.61445783132530118</v>
      </c>
      <c r="E93" s="6">
        <f t="shared" si="7"/>
        <v>2.9048060373361523E-2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773</v>
      </c>
      <c r="D100" s="5">
        <v>748</v>
      </c>
      <c r="E100" s="6">
        <f>IF(C100&gt;0,(D100-C100)/C100,"-")</f>
        <v>-3.2341526520051747E-2</v>
      </c>
    </row>
    <row r="101" spans="2:5" ht="20.100000000000001" customHeight="1" thickBot="1" x14ac:dyDescent="0.25">
      <c r="B101" s="4" t="s">
        <v>41</v>
      </c>
      <c r="C101" s="5">
        <v>297</v>
      </c>
      <c r="D101" s="5">
        <v>306</v>
      </c>
      <c r="E101" s="6">
        <f t="shared" ref="E101:E105" si="8">IF(C101&gt;0,(D101-C101)/C101,"-")</f>
        <v>3.0303030303030304E-2</v>
      </c>
    </row>
    <row r="102" spans="2:5" ht="20.100000000000001" customHeight="1" thickBot="1" x14ac:dyDescent="0.25">
      <c r="B102" s="4" t="s">
        <v>42</v>
      </c>
      <c r="C102" s="5">
        <v>160</v>
      </c>
      <c r="D102" s="5">
        <v>153</v>
      </c>
      <c r="E102" s="6">
        <f t="shared" si="8"/>
        <v>-4.3749999999999997E-2</v>
      </c>
    </row>
    <row r="103" spans="2:5" ht="20.100000000000001" customHeight="1" thickBot="1" x14ac:dyDescent="0.25">
      <c r="B103" s="4" t="s">
        <v>98</v>
      </c>
      <c r="C103" s="6">
        <f>(C101+C102)/C100</f>
        <v>0.59120310478654592</v>
      </c>
      <c r="D103" s="6">
        <f>(D101+D102)/D100</f>
        <v>0.61363636363636365</v>
      </c>
      <c r="E103" s="6">
        <f t="shared" si="8"/>
        <v>3.7945096479013354E-2</v>
      </c>
    </row>
    <row r="104" spans="2:5" ht="20.100000000000001" customHeight="1" thickBot="1" x14ac:dyDescent="0.25">
      <c r="B104" s="4" t="s">
        <v>39</v>
      </c>
      <c r="C104" s="6">
        <v>0.58579881656804733</v>
      </c>
      <c r="D104" s="6">
        <v>0.61818181818181817</v>
      </c>
      <c r="E104" s="6">
        <f t="shared" si="8"/>
        <v>5.5280073461891628E-2</v>
      </c>
    </row>
    <row r="105" spans="2:5" ht="20.100000000000001" customHeight="1" thickBot="1" x14ac:dyDescent="0.25">
      <c r="B105" s="4" t="s">
        <v>40</v>
      </c>
      <c r="C105" s="6">
        <v>0.60150375939849621</v>
      </c>
      <c r="D105" s="6">
        <v>0.60474308300395252</v>
      </c>
      <c r="E105" s="6">
        <f t="shared" si="8"/>
        <v>5.3853754940711195E-3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875</v>
      </c>
      <c r="D112" s="5">
        <v>1037</v>
      </c>
      <c r="E112" s="6">
        <f>IF(C112&gt;0,(D112-C112)/C112,"-")</f>
        <v>0.18514285714285714</v>
      </c>
    </row>
    <row r="113" spans="2:14" ht="15" thickBot="1" x14ac:dyDescent="0.25">
      <c r="B113" s="4" t="s">
        <v>56</v>
      </c>
      <c r="C113" s="5">
        <v>410</v>
      </c>
      <c r="D113" s="5">
        <v>669</v>
      </c>
      <c r="E113" s="6">
        <f t="shared" ref="E113:E114" si="9">IF(C113&gt;0,(D113-C113)/C113,"-")</f>
        <v>0.63170731707317074</v>
      </c>
    </row>
    <row r="114" spans="2:14" ht="15" thickBot="1" x14ac:dyDescent="0.25">
      <c r="B114" s="4" t="s">
        <v>57</v>
      </c>
      <c r="C114" s="5">
        <v>465</v>
      </c>
      <c r="D114" s="5">
        <v>368</v>
      </c>
      <c r="E114" s="6">
        <f t="shared" si="9"/>
        <v>-0.2086021505376344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2</v>
      </c>
      <c r="F128" s="10">
        <v>7</v>
      </c>
      <c r="G128" s="10">
        <v>4</v>
      </c>
      <c r="H128" s="10">
        <v>2</v>
      </c>
      <c r="I128" s="10">
        <v>0</v>
      </c>
      <c r="J128" s="10">
        <v>6</v>
      </c>
      <c r="K128" s="6">
        <f>IF(C128=0,"-",(G128-C128)/C128)</f>
        <v>0</v>
      </c>
      <c r="L128" s="6">
        <f t="shared" ref="L128:N133" si="10">IF(D128=0,"-",(H128-D128)/D128)</f>
        <v>1</v>
      </c>
      <c r="M128" s="6">
        <f t="shared" si="10"/>
        <v>-1</v>
      </c>
      <c r="N128" s="6">
        <f t="shared" si="10"/>
        <v>-0.14285714285714285</v>
      </c>
    </row>
    <row r="129" spans="2:14" ht="15" thickBot="1" x14ac:dyDescent="0.25">
      <c r="B129" s="4" t="s">
        <v>64</v>
      </c>
      <c r="C129" s="10">
        <v>3</v>
      </c>
      <c r="D129" s="10">
        <v>1</v>
      </c>
      <c r="E129" s="10">
        <v>0</v>
      </c>
      <c r="F129" s="10">
        <v>4</v>
      </c>
      <c r="G129" s="10">
        <v>4</v>
      </c>
      <c r="H129" s="10">
        <v>0</v>
      </c>
      <c r="I129" s="10">
        <v>0</v>
      </c>
      <c r="J129" s="10">
        <v>4</v>
      </c>
      <c r="K129" s="6">
        <f t="shared" ref="K129:K133" si="11">IF(C129=0,"-",(G129-C129)/C129)</f>
        <v>0.33333333333333331</v>
      </c>
      <c r="L129" s="6">
        <f t="shared" si="10"/>
        <v>-1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7</v>
      </c>
      <c r="D133" s="10">
        <v>2</v>
      </c>
      <c r="E133" s="10">
        <v>2</v>
      </c>
      <c r="F133" s="10">
        <v>11</v>
      </c>
      <c r="G133" s="10">
        <v>9</v>
      </c>
      <c r="H133" s="10">
        <v>2</v>
      </c>
      <c r="I133" s="10">
        <v>0</v>
      </c>
      <c r="J133" s="10">
        <v>11</v>
      </c>
      <c r="K133" s="6">
        <f t="shared" si="11"/>
        <v>0.2857142857142857</v>
      </c>
      <c r="L133" s="6">
        <f t="shared" si="10"/>
        <v>0</v>
      </c>
      <c r="M133" s="6">
        <f t="shared" si="10"/>
        <v>-1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0.5714285714285714</v>
      </c>
      <c r="D134" s="6">
        <f>IF(D128=0,"-",D128/(D128+D129))</f>
        <v>0.5</v>
      </c>
      <c r="E134" s="6">
        <f t="shared" ref="E134:J134" si="12">IF(E128=0,"-",E128/(E128+E129))</f>
        <v>1</v>
      </c>
      <c r="F134" s="6">
        <f t="shared" si="12"/>
        <v>0.63636363636363635</v>
      </c>
      <c r="G134" s="6">
        <f t="shared" si="12"/>
        <v>0.5</v>
      </c>
      <c r="H134" s="6">
        <f t="shared" si="12"/>
        <v>1</v>
      </c>
      <c r="I134" s="6" t="str">
        <f t="shared" si="12"/>
        <v>-</v>
      </c>
      <c r="J134" s="6">
        <f t="shared" si="12"/>
        <v>0.6</v>
      </c>
      <c r="K134" s="6">
        <f>IF(OR(C134="-",G134="-"),"-",(G134-C134)/C134)</f>
        <v>-0.12499999999999994</v>
      </c>
      <c r="L134" s="6">
        <f t="shared" ref="L134:N135" si="13">IF(OR(D134="-",H134="-"),"-",(H134-D134)/D134)</f>
        <v>1</v>
      </c>
      <c r="M134" s="6" t="str">
        <f t="shared" si="13"/>
        <v>-</v>
      </c>
      <c r="N134" s="6">
        <f t="shared" si="13"/>
        <v>-5.7142857142857162E-2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9</v>
      </c>
      <c r="D143" s="10">
        <v>0</v>
      </c>
      <c r="E143" s="10">
        <v>0</v>
      </c>
      <c r="F143" s="10">
        <v>9</v>
      </c>
      <c r="G143" s="10">
        <v>7</v>
      </c>
      <c r="H143" s="10">
        <v>0</v>
      </c>
      <c r="I143" s="10">
        <v>1</v>
      </c>
      <c r="J143" s="10">
        <v>8</v>
      </c>
      <c r="K143" s="6">
        <f>IF(C143=0,"-",(G143-C143)/C143)</f>
        <v>-0.22222222222222221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-0.1111111111111111</v>
      </c>
    </row>
    <row r="144" spans="2:14" ht="15" thickBot="1" x14ac:dyDescent="0.25">
      <c r="B144" s="4" t="s">
        <v>72</v>
      </c>
      <c r="C144" s="10">
        <v>7</v>
      </c>
      <c r="D144" s="10">
        <v>0</v>
      </c>
      <c r="E144" s="10">
        <v>2</v>
      </c>
      <c r="F144" s="10">
        <v>9</v>
      </c>
      <c r="G144" s="10">
        <v>9</v>
      </c>
      <c r="H144" s="10">
        <v>0</v>
      </c>
      <c r="I144" s="10">
        <v>6</v>
      </c>
      <c r="J144" s="10">
        <v>15</v>
      </c>
      <c r="K144" s="6">
        <f t="shared" ref="K144:K147" si="16">IF(C144=0,"-",(G144-C144)/C144)</f>
        <v>0.2857142857142857</v>
      </c>
      <c r="L144" s="6" t="str">
        <f t="shared" si="15"/>
        <v>-</v>
      </c>
      <c r="M144" s="6">
        <f t="shared" si="15"/>
        <v>2</v>
      </c>
      <c r="N144" s="6">
        <f t="shared" si="15"/>
        <v>0.66666666666666663</v>
      </c>
    </row>
    <row r="145" spans="2:14" ht="15" thickBot="1" x14ac:dyDescent="0.25">
      <c r="B145" s="4" t="s">
        <v>73</v>
      </c>
      <c r="C145" s="10">
        <v>113</v>
      </c>
      <c r="D145" s="10">
        <v>0</v>
      </c>
      <c r="E145" s="10">
        <v>19</v>
      </c>
      <c r="F145" s="10">
        <v>132</v>
      </c>
      <c r="G145" s="10">
        <v>111</v>
      </c>
      <c r="H145" s="10">
        <v>0</v>
      </c>
      <c r="I145" s="10">
        <v>10</v>
      </c>
      <c r="J145" s="10">
        <v>121</v>
      </c>
      <c r="K145" s="6">
        <f t="shared" si="16"/>
        <v>-1.7699115044247787E-2</v>
      </c>
      <c r="L145" s="6" t="str">
        <f t="shared" si="15"/>
        <v>-</v>
      </c>
      <c r="M145" s="6">
        <f t="shared" si="15"/>
        <v>-0.47368421052631576</v>
      </c>
      <c r="N145" s="6">
        <f t="shared" si="15"/>
        <v>-8.3333333333333329E-2</v>
      </c>
    </row>
    <row r="146" spans="2:14" ht="15" thickBot="1" x14ac:dyDescent="0.25">
      <c r="B146" s="4" t="s">
        <v>74</v>
      </c>
      <c r="C146" s="10">
        <v>18</v>
      </c>
      <c r="D146" s="10">
        <v>0</v>
      </c>
      <c r="E146" s="10">
        <v>1</v>
      </c>
      <c r="F146" s="10">
        <v>19</v>
      </c>
      <c r="G146" s="10">
        <v>19</v>
      </c>
      <c r="H146" s="10">
        <v>0</v>
      </c>
      <c r="I146" s="10">
        <v>4</v>
      </c>
      <c r="J146" s="10">
        <v>23</v>
      </c>
      <c r="K146" s="6">
        <f t="shared" si="16"/>
        <v>5.5555555555555552E-2</v>
      </c>
      <c r="L146" s="6" t="str">
        <f t="shared" si="15"/>
        <v>-</v>
      </c>
      <c r="M146" s="6">
        <f t="shared" si="15"/>
        <v>3</v>
      </c>
      <c r="N146" s="6">
        <f t="shared" si="15"/>
        <v>0.21052631578947367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149</v>
      </c>
      <c r="D148" s="10">
        <v>0</v>
      </c>
      <c r="E148" s="10">
        <v>22</v>
      </c>
      <c r="F148" s="10">
        <v>171</v>
      </c>
      <c r="G148" s="10">
        <v>146</v>
      </c>
      <c r="H148" s="10">
        <v>0</v>
      </c>
      <c r="I148" s="10">
        <v>21</v>
      </c>
      <c r="J148" s="10">
        <v>167</v>
      </c>
      <c r="K148" s="6">
        <f t="shared" ref="K148" si="17">IF(C148=0,"-",(G148-C148)/C148)</f>
        <v>-2.0134228187919462E-2</v>
      </c>
      <c r="L148" s="6" t="str">
        <f t="shared" ref="L148" si="18">IF(D148=0,"-",(H148-D148)/D148)</f>
        <v>-</v>
      </c>
      <c r="M148" s="6">
        <f t="shared" ref="M148" si="19">IF(E148=0,"-",(I148-E148)/E148)</f>
        <v>-4.5454545454545456E-2</v>
      </c>
      <c r="N148" s="6">
        <f t="shared" ref="N148" si="20">IF(F148=0,"-",(J148-F148)/F148)</f>
        <v>-2.3391812865497075E-2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7.3770491803278687E-2</v>
      </c>
      <c r="D149" s="6" t="str">
        <f t="shared" si="21"/>
        <v>-</v>
      </c>
      <c r="E149" s="6" t="str">
        <f t="shared" si="21"/>
        <v>-</v>
      </c>
      <c r="F149" s="6">
        <f t="shared" si="21"/>
        <v>6.3829787234042548E-2</v>
      </c>
      <c r="G149" s="6">
        <f t="shared" si="21"/>
        <v>5.9322033898305086E-2</v>
      </c>
      <c r="H149" s="6" t="str">
        <f t="shared" si="21"/>
        <v>-</v>
      </c>
      <c r="I149" s="6">
        <f t="shared" si="21"/>
        <v>9.0909090909090912E-2</v>
      </c>
      <c r="J149" s="6">
        <f t="shared" si="21"/>
        <v>6.2015503875968991E-2</v>
      </c>
      <c r="K149" s="6">
        <f>IF(OR(C149="-",G149="-"),"-",(G149-C149)/C149)</f>
        <v>-0.19585687382297548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-2.842377260981906E-2</v>
      </c>
    </row>
    <row r="150" spans="2:14" ht="29.25" thickBot="1" x14ac:dyDescent="0.25">
      <c r="B150" s="7" t="s">
        <v>77</v>
      </c>
      <c r="C150" s="6">
        <f t="shared" si="21"/>
        <v>0.28000000000000003</v>
      </c>
      <c r="D150" s="6" t="str">
        <f t="shared" si="21"/>
        <v>-</v>
      </c>
      <c r="E150" s="6">
        <f t="shared" si="21"/>
        <v>0.66666666666666663</v>
      </c>
      <c r="F150" s="6">
        <f t="shared" si="21"/>
        <v>0.32142857142857145</v>
      </c>
      <c r="G150" s="6">
        <f t="shared" si="21"/>
        <v>0.32142857142857145</v>
      </c>
      <c r="H150" s="6" t="str">
        <f t="shared" si="21"/>
        <v>-</v>
      </c>
      <c r="I150" s="6">
        <f t="shared" si="21"/>
        <v>0.6</v>
      </c>
      <c r="J150" s="6">
        <f t="shared" si="21"/>
        <v>0.39473684210526316</v>
      </c>
      <c r="K150" s="6">
        <f>IF(OR(C150="-",G150="-"),"-",(G150-C150)/C150)</f>
        <v>0.14795918367346936</v>
      </c>
      <c r="L150" s="6" t="str">
        <f t="shared" si="22"/>
        <v>-</v>
      </c>
      <c r="M150" s="6">
        <f t="shared" si="22"/>
        <v>-9.9999999999999978E-2</v>
      </c>
      <c r="N150" s="6">
        <f t="shared" si="22"/>
        <v>0.22807017543859642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131</v>
      </c>
      <c r="D157" s="19">
        <v>130</v>
      </c>
      <c r="E157" s="18">
        <f>IF(C157=0,"-",(D157-C157)/C157)</f>
        <v>-7.6335877862595417E-3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15</v>
      </c>
      <c r="D158" s="19">
        <v>16</v>
      </c>
      <c r="E158" s="18">
        <f t="shared" ref="E158:E159" si="23">IF(C158=0,"-",(D158-C158)/C158)</f>
        <v>6.6666666666666666E-2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0.88513513513513509</v>
      </c>
      <c r="D160" s="18">
        <f>IF(D157=0,"-",D157/(D157+D158+D159))</f>
        <v>0.8904109589041096</v>
      </c>
      <c r="E160" s="18">
        <f>IF(OR(C160="-",D160="-"),"-",(D160-C160)/C160)</f>
        <v>5.9604726550246357E-3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11</v>
      </c>
      <c r="D166" s="5">
        <v>10</v>
      </c>
      <c r="E166" s="6">
        <f>IF(C166=0,"-",(D166-C166)/C166)</f>
        <v>-9.0909090909090912E-2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4</v>
      </c>
      <c r="E167" s="6">
        <f t="shared" ref="E167:E168" si="24">IF(C167=0,"-",(D167-C167)/C167)</f>
        <v>-0.33333333333333331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2</v>
      </c>
      <c r="E168" s="6">
        <f t="shared" si="24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0.63636363636363635</v>
      </c>
      <c r="D169" s="6">
        <f>IF(D166=0,"-",(D167+D168)/D166)</f>
        <v>0.6</v>
      </c>
      <c r="E169" s="6">
        <f t="shared" ref="E169:E171" si="25">IF(OR(C169="-",D169="-"),"-",(D169-C169)/C169)</f>
        <v>-5.7142857142857162E-2</v>
      </c>
    </row>
    <row r="170" spans="2:14" ht="20.100000000000001" customHeight="1" thickBot="1" x14ac:dyDescent="0.25">
      <c r="B170" s="4" t="s">
        <v>39</v>
      </c>
      <c r="C170" s="6">
        <v>0.75</v>
      </c>
      <c r="D170" s="6">
        <v>0.5714285714285714</v>
      </c>
      <c r="E170" s="6">
        <f t="shared" si="25"/>
        <v>-0.23809523809523814</v>
      </c>
    </row>
    <row r="171" spans="2:14" ht="20.100000000000001" customHeight="1" thickBot="1" x14ac:dyDescent="0.25">
      <c r="B171" s="4" t="s">
        <v>40</v>
      </c>
      <c r="C171" s="6">
        <v>0.33333333333333331</v>
      </c>
      <c r="D171" s="6">
        <v>0.66666666666666663</v>
      </c>
      <c r="E171" s="6">
        <f t="shared" si="25"/>
        <v>1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13</v>
      </c>
      <c r="D178" s="5">
        <v>13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9</v>
      </c>
      <c r="D179" s="5">
        <v>8</v>
      </c>
      <c r="E179" s="6">
        <f t="shared" ref="E179:E185" si="26">IF(C179=0,"-",(D179-C179)/C179)</f>
        <v>-0.1111111111111111</v>
      </c>
      <c r="H179" s="13"/>
    </row>
    <row r="180" spans="2:8" ht="15" thickBot="1" x14ac:dyDescent="0.25">
      <c r="B180" s="4" t="s">
        <v>47</v>
      </c>
      <c r="C180" s="5">
        <v>2</v>
      </c>
      <c r="D180" s="5">
        <v>5</v>
      </c>
      <c r="E180" s="6">
        <f t="shared" si="26"/>
        <v>1.5</v>
      </c>
      <c r="H180" s="13"/>
    </row>
    <row r="181" spans="2:8" ht="15" thickBot="1" x14ac:dyDescent="0.25">
      <c r="B181" s="4" t="s">
        <v>78</v>
      </c>
      <c r="C181" s="5">
        <v>2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213</v>
      </c>
      <c r="D182" s="5">
        <v>233</v>
      </c>
      <c r="E182" s="6">
        <f t="shared" si="26"/>
        <v>9.3896713615023469E-2</v>
      </c>
      <c r="H182" s="13"/>
    </row>
    <row r="183" spans="2:8" ht="15" thickBot="1" x14ac:dyDescent="0.25">
      <c r="B183" s="4" t="s">
        <v>47</v>
      </c>
      <c r="C183" s="5">
        <v>191</v>
      </c>
      <c r="D183" s="5">
        <v>212</v>
      </c>
      <c r="E183" s="6">
        <f t="shared" si="26"/>
        <v>0.1099476439790576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22</v>
      </c>
      <c r="D185" s="5">
        <v>21</v>
      </c>
      <c r="E185" s="6">
        <f t="shared" si="26"/>
        <v>-4.5454545454545456E-2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8</v>
      </c>
      <c r="D197" s="5">
        <v>13</v>
      </c>
      <c r="E197" s="6">
        <f t="shared" ref="E197:E200" si="27">IF(C197=0,"-",(D197-C197)/C197)</f>
        <v>0.625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8</v>
      </c>
      <c r="D199" s="5">
        <v>14</v>
      </c>
      <c r="E199" s="6">
        <f t="shared" si="27"/>
        <v>0.75</v>
      </c>
    </row>
    <row r="200" spans="2:5" ht="15" thickBot="1" x14ac:dyDescent="0.25">
      <c r="B200" s="4" t="s">
        <v>85</v>
      </c>
      <c r="C200" s="5">
        <v>8</v>
      </c>
      <c r="D200" s="5">
        <v>12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8</v>
      </c>
      <c r="D208" s="5">
        <v>12</v>
      </c>
      <c r="E208" s="6">
        <f t="shared" si="28"/>
        <v>0.5</v>
      </c>
    </row>
    <row r="209" spans="2:5" ht="20.100000000000001" customHeight="1" thickBot="1" x14ac:dyDescent="0.25">
      <c r="B209" s="17" t="s">
        <v>86</v>
      </c>
      <c r="C209" s="5">
        <v>7</v>
      </c>
      <c r="D209" s="5">
        <v>11</v>
      </c>
      <c r="E209" s="6">
        <f t="shared" si="28"/>
        <v>0.5714285714285714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17</v>
      </c>
      <c r="D221" s="5">
        <v>12</v>
      </c>
      <c r="E221" s="6">
        <f t="shared" ref="E221:E223" si="30">IF(C221=0,"-",(D221-C221)/C221)</f>
        <v>-0.29411764705882354</v>
      </c>
    </row>
    <row r="222" spans="2:5" ht="15" thickBot="1" x14ac:dyDescent="0.25">
      <c r="B222" s="16" t="s">
        <v>92</v>
      </c>
      <c r="C222" s="5">
        <v>13</v>
      </c>
      <c r="D222" s="5">
        <v>18</v>
      </c>
      <c r="E222" s="6">
        <f t="shared" si="30"/>
        <v>0.38461538461538464</v>
      </c>
    </row>
    <row r="223" spans="2:5" ht="15" thickBot="1" x14ac:dyDescent="0.25">
      <c r="B223" s="16" t="s">
        <v>93</v>
      </c>
      <c r="C223" s="5">
        <v>48</v>
      </c>
      <c r="D223" s="5">
        <v>39</v>
      </c>
      <c r="E223" s="6">
        <f t="shared" si="30"/>
        <v>-0.1875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660</v>
      </c>
      <c r="D14" s="5">
        <v>628</v>
      </c>
      <c r="E14" s="6">
        <f>IF(C14&gt;0,(D14-C14)/C14)</f>
        <v>-4.8484848484848485E-2</v>
      </c>
    </row>
    <row r="15" spans="1:5" ht="20.100000000000001" customHeight="1" thickBot="1" x14ac:dyDescent="0.25">
      <c r="B15" s="4" t="s">
        <v>17</v>
      </c>
      <c r="C15" s="5">
        <v>654</v>
      </c>
      <c r="D15" s="5">
        <v>625</v>
      </c>
      <c r="E15" s="6">
        <f t="shared" ref="E15:E25" si="0">IF(C15&gt;0,(D15-C15)/C15)</f>
        <v>-4.4342507645259939E-2</v>
      </c>
    </row>
    <row r="16" spans="1:5" ht="20.100000000000001" customHeight="1" thickBot="1" x14ac:dyDescent="0.25">
      <c r="B16" s="4" t="s">
        <v>18</v>
      </c>
      <c r="C16" s="5">
        <v>590</v>
      </c>
      <c r="D16" s="5">
        <v>560</v>
      </c>
      <c r="E16" s="6">
        <f t="shared" si="0"/>
        <v>-5.0847457627118647E-2</v>
      </c>
    </row>
    <row r="17" spans="2:5" ht="20.100000000000001" customHeight="1" thickBot="1" x14ac:dyDescent="0.25">
      <c r="B17" s="4" t="s">
        <v>19</v>
      </c>
      <c r="C17" s="5">
        <v>64</v>
      </c>
      <c r="D17" s="5">
        <v>65</v>
      </c>
      <c r="E17" s="6">
        <f t="shared" si="0"/>
        <v>1.5625E-2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9.7859327217125383E-2</v>
      </c>
      <c r="D20" s="6">
        <f>D17/D15</f>
        <v>0.104</v>
      </c>
      <c r="E20" s="6">
        <f t="shared" si="0"/>
        <v>6.2749999999999945E-2</v>
      </c>
    </row>
    <row r="21" spans="2:5" ht="30" customHeight="1" thickBot="1" x14ac:dyDescent="0.25">
      <c r="B21" s="4" t="s">
        <v>23</v>
      </c>
      <c r="C21" s="5">
        <v>25</v>
      </c>
      <c r="D21" s="5">
        <v>37</v>
      </c>
      <c r="E21" s="6">
        <f t="shared" si="0"/>
        <v>0.48</v>
      </c>
    </row>
    <row r="22" spans="2:5" ht="20.100000000000001" customHeight="1" thickBot="1" x14ac:dyDescent="0.25">
      <c r="B22" s="4" t="s">
        <v>24</v>
      </c>
      <c r="C22" s="5">
        <v>20</v>
      </c>
      <c r="D22" s="5">
        <v>30</v>
      </c>
      <c r="E22" s="6">
        <f t="shared" si="0"/>
        <v>0.5</v>
      </c>
    </row>
    <row r="23" spans="2:5" ht="20.100000000000001" customHeight="1" thickBot="1" x14ac:dyDescent="0.25">
      <c r="B23" s="4" t="s">
        <v>25</v>
      </c>
      <c r="C23" s="5">
        <v>5</v>
      </c>
      <c r="D23" s="5">
        <v>7</v>
      </c>
      <c r="E23" s="6">
        <f t="shared" si="0"/>
        <v>0.4</v>
      </c>
    </row>
    <row r="24" spans="2:5" ht="20.100000000000001" customHeight="1" thickBot="1" x14ac:dyDescent="0.25">
      <c r="B24" s="4" t="s">
        <v>21</v>
      </c>
      <c r="C24" s="6">
        <f>C23/C21</f>
        <v>0.2</v>
      </c>
      <c r="D24" s="6">
        <f t="shared" ref="D24" si="1">D23/D21</f>
        <v>0.1891891891891892</v>
      </c>
      <c r="E24" s="6">
        <f t="shared" si="0"/>
        <v>-5.4054054054054057E-2</v>
      </c>
    </row>
    <row r="25" spans="2:5" ht="20.100000000000001" customHeight="1" thickBot="1" x14ac:dyDescent="0.25">
      <c r="B25" s="7" t="s">
        <v>26</v>
      </c>
      <c r="C25" s="6">
        <v>0.12225281658151962</v>
      </c>
      <c r="D25" s="6">
        <v>0.11628469470151115</v>
      </c>
      <c r="E25" s="6">
        <f t="shared" si="0"/>
        <v>-4.8817868143175756E-2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220</v>
      </c>
      <c r="D34" s="5">
        <v>173</v>
      </c>
      <c r="E34" s="6">
        <f>IF(C34&gt;0,(D34-C34)/C34,"-")</f>
        <v>-0.21363636363636362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170</v>
      </c>
      <c r="D36" s="5">
        <v>139</v>
      </c>
      <c r="E36" s="6">
        <f t="shared" si="2"/>
        <v>-0.18235294117647058</v>
      </c>
    </row>
    <row r="37" spans="2:5" ht="20.100000000000001" customHeight="1" thickBot="1" x14ac:dyDescent="0.25">
      <c r="B37" s="4" t="s">
        <v>30</v>
      </c>
      <c r="C37" s="5">
        <v>50</v>
      </c>
      <c r="D37" s="5">
        <v>35</v>
      </c>
      <c r="E37" s="6">
        <f t="shared" si="2"/>
        <v>-0.3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146</v>
      </c>
      <c r="D44" s="5">
        <v>127</v>
      </c>
      <c r="E44" s="6">
        <f>IF(C44&gt;0,(D44-C44)/C44,"-")</f>
        <v>-0.13013698630136986</v>
      </c>
    </row>
    <row r="45" spans="2:5" ht="20.100000000000001" customHeight="1" thickBot="1" x14ac:dyDescent="0.25">
      <c r="B45" s="4" t="s">
        <v>34</v>
      </c>
      <c r="C45" s="5">
        <v>7</v>
      </c>
      <c r="D45" s="5">
        <v>6</v>
      </c>
      <c r="E45" s="6">
        <f t="shared" ref="E45:E51" si="3">IF(C45&gt;0,(D45-C45)/C45,"-")</f>
        <v>-0.14285714285714285</v>
      </c>
    </row>
    <row r="46" spans="2:5" ht="20.100000000000001" customHeight="1" thickBot="1" x14ac:dyDescent="0.25">
      <c r="B46" s="4" t="s">
        <v>31</v>
      </c>
      <c r="C46" s="5">
        <v>25</v>
      </c>
      <c r="D46" s="5">
        <v>12</v>
      </c>
      <c r="E46" s="6">
        <f t="shared" si="3"/>
        <v>-0.52</v>
      </c>
    </row>
    <row r="47" spans="2:5" ht="20.100000000000001" customHeight="1" thickBot="1" x14ac:dyDescent="0.25">
      <c r="B47" s="4" t="s">
        <v>32</v>
      </c>
      <c r="C47" s="5">
        <v>249</v>
      </c>
      <c r="D47" s="5">
        <v>170</v>
      </c>
      <c r="E47" s="6">
        <f t="shared" si="3"/>
        <v>-0.31726907630522089</v>
      </c>
    </row>
    <row r="48" spans="2:5" ht="20.100000000000001" customHeight="1" thickBot="1" x14ac:dyDescent="0.25">
      <c r="B48" s="4" t="s">
        <v>35</v>
      </c>
      <c r="C48" s="5">
        <v>102</v>
      </c>
      <c r="D48" s="5">
        <v>92</v>
      </c>
      <c r="E48" s="6">
        <f t="shared" si="3"/>
        <v>-9.8039215686274508E-2</v>
      </c>
    </row>
    <row r="49" spans="2:5" ht="20.100000000000001" customHeight="1" thickBot="1" x14ac:dyDescent="0.25">
      <c r="B49" s="4" t="s">
        <v>67</v>
      </c>
      <c r="C49" s="5">
        <v>50</v>
      </c>
      <c r="D49" s="5">
        <v>59</v>
      </c>
      <c r="E49" s="6">
        <f t="shared" si="3"/>
        <v>0.18</v>
      </c>
    </row>
    <row r="50" spans="2:5" ht="20.100000000000001" customHeight="1" collapsed="1" thickBot="1" x14ac:dyDescent="0.25">
      <c r="B50" s="4" t="s">
        <v>36</v>
      </c>
      <c r="C50" s="6">
        <f>C44/(C44+C45)</f>
        <v>0.95424836601307195</v>
      </c>
      <c r="D50" s="6">
        <f>D44/(D44+D45)</f>
        <v>0.95488721804511278</v>
      </c>
      <c r="E50" s="6">
        <f t="shared" si="3"/>
        <v>6.6948192398800089E-4</v>
      </c>
    </row>
    <row r="51" spans="2:5" ht="20.100000000000001" customHeight="1" thickBot="1" x14ac:dyDescent="0.25">
      <c r="B51" s="4" t="s">
        <v>37</v>
      </c>
      <c r="C51" s="6">
        <f>C47/(C46+C47)</f>
        <v>0.90875912408759119</v>
      </c>
      <c r="D51" s="6">
        <f t="shared" ref="D51" si="4">D47/(D46+D47)</f>
        <v>0.93406593406593408</v>
      </c>
      <c r="E51" s="6">
        <f t="shared" si="3"/>
        <v>2.7847654353678527E-2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154</v>
      </c>
      <c r="D58" s="5">
        <v>133</v>
      </c>
      <c r="E58" s="6">
        <f>IF(C58&gt;0,(D58-C58)/C58,"-")</f>
        <v>-0.13636363636363635</v>
      </c>
    </row>
    <row r="59" spans="2:5" ht="20.100000000000001" customHeight="1" thickBot="1" x14ac:dyDescent="0.25">
      <c r="B59" s="4" t="s">
        <v>41</v>
      </c>
      <c r="C59" s="5">
        <v>137</v>
      </c>
      <c r="D59" s="5">
        <v>120</v>
      </c>
      <c r="E59" s="6">
        <f t="shared" ref="E59:E63" si="5">IF(C59&gt;0,(D59-C59)/C59,"-")</f>
        <v>-0.12408759124087591</v>
      </c>
    </row>
    <row r="60" spans="2:5" ht="20.100000000000001" customHeight="1" thickBot="1" x14ac:dyDescent="0.25">
      <c r="B60" s="4" t="s">
        <v>42</v>
      </c>
      <c r="C60" s="5">
        <v>10</v>
      </c>
      <c r="D60" s="5">
        <v>7</v>
      </c>
      <c r="E60" s="6">
        <f t="shared" si="5"/>
        <v>-0.3</v>
      </c>
    </row>
    <row r="61" spans="2:5" ht="20.100000000000001" customHeight="1" collapsed="1" thickBot="1" x14ac:dyDescent="0.25">
      <c r="B61" s="4" t="s">
        <v>98</v>
      </c>
      <c r="C61" s="6">
        <f>(C59+C60)/C58</f>
        <v>0.95454545454545459</v>
      </c>
      <c r="D61" s="6">
        <f>(D59+D60)/D58</f>
        <v>0.95488721804511278</v>
      </c>
      <c r="E61" s="6">
        <f t="shared" si="5"/>
        <v>3.5803795202287472E-4</v>
      </c>
    </row>
    <row r="62" spans="2:5" ht="20.100000000000001" customHeight="1" thickBot="1" x14ac:dyDescent="0.25">
      <c r="B62" s="4" t="s">
        <v>39</v>
      </c>
      <c r="C62" s="6">
        <v>0.95138888888888884</v>
      </c>
      <c r="D62" s="6">
        <v>0.95238095238095233</v>
      </c>
      <c r="E62" s="6">
        <f t="shared" si="5"/>
        <v>1.0427528675703822E-3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725</v>
      </c>
      <c r="D70" s="5">
        <v>626</v>
      </c>
      <c r="E70" s="6">
        <f>IF(C70&gt;0,(D70-C70)/C70,"-")</f>
        <v>-0.13655172413793104</v>
      </c>
    </row>
    <row r="71" spans="2:10" ht="20.100000000000001" customHeight="1" thickBot="1" x14ac:dyDescent="0.25">
      <c r="B71" s="4" t="s">
        <v>45</v>
      </c>
      <c r="C71" s="5">
        <v>204</v>
      </c>
      <c r="D71" s="5">
        <v>159</v>
      </c>
      <c r="E71" s="6">
        <f t="shared" ref="E71:E77" si="6">IF(C71&gt;0,(D71-C71)/C71,"-")</f>
        <v>-0.22058823529411764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0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355</v>
      </c>
      <c r="D73" s="5">
        <v>353</v>
      </c>
      <c r="E73" s="6">
        <f t="shared" si="6"/>
        <v>-5.6338028169014088E-3</v>
      </c>
    </row>
    <row r="74" spans="2:10" ht="20.100000000000001" customHeight="1" thickBot="1" x14ac:dyDescent="0.25">
      <c r="B74" s="4" t="s">
        <v>47</v>
      </c>
      <c r="C74" s="5">
        <v>133</v>
      </c>
      <c r="D74" s="5">
        <v>79</v>
      </c>
      <c r="E74" s="6">
        <f t="shared" si="6"/>
        <v>-0.40601503759398494</v>
      </c>
    </row>
    <row r="75" spans="2:10" ht="20.100000000000001" customHeight="1" thickBot="1" x14ac:dyDescent="0.25">
      <c r="B75" s="4" t="s">
        <v>48</v>
      </c>
      <c r="C75" s="5">
        <v>32</v>
      </c>
      <c r="D75" s="5">
        <v>35</v>
      </c>
      <c r="E75" s="6">
        <f t="shared" si="6"/>
        <v>9.375E-2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49</v>
      </c>
      <c r="D90" s="5">
        <v>43</v>
      </c>
      <c r="E90" s="6">
        <f>IF(C90&gt;0,(D90-C90)/C90,"-")</f>
        <v>-0.12244897959183673</v>
      </c>
    </row>
    <row r="91" spans="2:5" ht="29.25" thickBot="1" x14ac:dyDescent="0.25">
      <c r="B91" s="4" t="s">
        <v>52</v>
      </c>
      <c r="C91" s="5">
        <v>13</v>
      </c>
      <c r="D91" s="5">
        <v>26</v>
      </c>
      <c r="E91" s="6">
        <f t="shared" ref="E91:E93" si="7">IF(C91&gt;0,(D91-C91)/C91,"-")</f>
        <v>1</v>
      </c>
    </row>
    <row r="92" spans="2:5" ht="29.25" customHeight="1" thickBot="1" x14ac:dyDescent="0.25">
      <c r="B92" s="4" t="s">
        <v>53</v>
      </c>
      <c r="C92" s="5">
        <v>13</v>
      </c>
      <c r="D92" s="5">
        <v>16</v>
      </c>
      <c r="E92" s="6">
        <f t="shared" si="7"/>
        <v>0.23076923076923078</v>
      </c>
    </row>
    <row r="93" spans="2:5" ht="29.25" customHeight="1" thickBot="1" x14ac:dyDescent="0.25">
      <c r="B93" s="4" t="s">
        <v>54</v>
      </c>
      <c r="C93" s="6">
        <f>(C90+C91)/(C90+C91+C92)</f>
        <v>0.82666666666666666</v>
      </c>
      <c r="D93" s="6">
        <f>(D90+D91)/(D90+D91+D92)</f>
        <v>0.81176470588235294</v>
      </c>
      <c r="E93" s="6">
        <f t="shared" si="7"/>
        <v>-1.8026565464895627E-2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77</v>
      </c>
      <c r="D100" s="5">
        <v>85</v>
      </c>
      <c r="E100" s="6">
        <f>IF(C100&gt;0,(D100-C100)/C100,"-")</f>
        <v>0.1038961038961039</v>
      </c>
    </row>
    <row r="101" spans="2:5" ht="20.100000000000001" customHeight="1" thickBot="1" x14ac:dyDescent="0.25">
      <c r="B101" s="4" t="s">
        <v>41</v>
      </c>
      <c r="C101" s="5">
        <v>57</v>
      </c>
      <c r="D101" s="5">
        <v>61</v>
      </c>
      <c r="E101" s="6">
        <f t="shared" ref="E101:E105" si="8">IF(C101&gt;0,(D101-C101)/C101,"-")</f>
        <v>7.0175438596491224E-2</v>
      </c>
    </row>
    <row r="102" spans="2:5" ht="20.100000000000001" customHeight="1" thickBot="1" x14ac:dyDescent="0.25">
      <c r="B102" s="4" t="s">
        <v>42</v>
      </c>
      <c r="C102" s="5">
        <v>6</v>
      </c>
      <c r="D102" s="5">
        <v>8</v>
      </c>
      <c r="E102" s="6">
        <f t="shared" si="8"/>
        <v>0.33333333333333331</v>
      </c>
    </row>
    <row r="103" spans="2:5" ht="20.100000000000001" customHeight="1" thickBot="1" x14ac:dyDescent="0.25">
      <c r="B103" s="4" t="s">
        <v>98</v>
      </c>
      <c r="C103" s="6">
        <f>(C101+C102)/C100</f>
        <v>0.81818181818181823</v>
      </c>
      <c r="D103" s="6">
        <f>(D101+D102)/D100</f>
        <v>0.81176470588235294</v>
      </c>
      <c r="E103" s="6">
        <f t="shared" si="8"/>
        <v>-7.8431372549020179E-3</v>
      </c>
    </row>
    <row r="104" spans="2:5" ht="20.100000000000001" customHeight="1" thickBot="1" x14ac:dyDescent="0.25">
      <c r="B104" s="4" t="s">
        <v>39</v>
      </c>
      <c r="C104" s="6">
        <v>0.81428571428571428</v>
      </c>
      <c r="D104" s="6">
        <v>0.80263157894736847</v>
      </c>
      <c r="E104" s="6">
        <f t="shared" si="8"/>
        <v>-1.4312096029547481E-2</v>
      </c>
    </row>
    <row r="105" spans="2:5" ht="20.100000000000001" customHeight="1" thickBot="1" x14ac:dyDescent="0.25">
      <c r="B105" s="4" t="s">
        <v>40</v>
      </c>
      <c r="C105" s="6">
        <v>0.8571428571428571</v>
      </c>
      <c r="D105" s="6">
        <v>0.88888888888888884</v>
      </c>
      <c r="E105" s="6">
        <f t="shared" si="8"/>
        <v>3.7037037037037035E-2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71</v>
      </c>
      <c r="D112" s="5">
        <v>80</v>
      </c>
      <c r="E112" s="6">
        <f>IF(C112&gt;0,(D112-C112)/C112,"-")</f>
        <v>0.12676056338028169</v>
      </c>
    </row>
    <row r="113" spans="2:14" ht="15" thickBot="1" x14ac:dyDescent="0.25">
      <c r="B113" s="4" t="s">
        <v>56</v>
      </c>
      <c r="C113" s="5">
        <v>66</v>
      </c>
      <c r="D113" s="5">
        <v>69</v>
      </c>
      <c r="E113" s="6">
        <f t="shared" ref="E113:E114" si="9">IF(C113&gt;0,(D113-C113)/C113,"-")</f>
        <v>4.5454545454545456E-2</v>
      </c>
    </row>
    <row r="114" spans="2:14" ht="15" thickBot="1" x14ac:dyDescent="0.25">
      <c r="B114" s="4" t="s">
        <v>57</v>
      </c>
      <c r="C114" s="5">
        <v>5</v>
      </c>
      <c r="D114" s="5">
        <v>11</v>
      </c>
      <c r="E114" s="6">
        <f t="shared" si="9"/>
        <v>1.2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1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>
        <f t="shared" si="10"/>
        <v>-1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1</v>
      </c>
      <c r="F133" s="10">
        <v>1</v>
      </c>
      <c r="G133" s="10">
        <v>1</v>
      </c>
      <c r="H133" s="10">
        <v>0</v>
      </c>
      <c r="I133" s="10">
        <v>0</v>
      </c>
      <c r="J133" s="10">
        <v>1</v>
      </c>
      <c r="K133" s="6" t="str">
        <f t="shared" si="11"/>
        <v>-</v>
      </c>
      <c r="L133" s="6" t="str">
        <f t="shared" si="10"/>
        <v>-</v>
      </c>
      <c r="M133" s="6">
        <f t="shared" si="10"/>
        <v>-1</v>
      </c>
      <c r="N133" s="6">
        <f t="shared" si="10"/>
        <v>0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1</v>
      </c>
      <c r="H143" s="10">
        <v>0</v>
      </c>
      <c r="I143" s="10">
        <v>0</v>
      </c>
      <c r="J143" s="10">
        <v>1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8</v>
      </c>
      <c r="D145" s="10">
        <v>0</v>
      </c>
      <c r="E145" s="10">
        <v>1</v>
      </c>
      <c r="F145" s="10">
        <v>9</v>
      </c>
      <c r="G145" s="10">
        <v>14</v>
      </c>
      <c r="H145" s="10">
        <v>0</v>
      </c>
      <c r="I145" s="10">
        <v>0</v>
      </c>
      <c r="J145" s="10">
        <v>14</v>
      </c>
      <c r="K145" s="6">
        <f t="shared" si="16"/>
        <v>0.75</v>
      </c>
      <c r="L145" s="6" t="str">
        <f t="shared" si="15"/>
        <v>-</v>
      </c>
      <c r="M145" s="6">
        <f t="shared" si="15"/>
        <v>-1</v>
      </c>
      <c r="N145" s="6">
        <f t="shared" si="15"/>
        <v>0.55555555555555558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2</v>
      </c>
      <c r="H146" s="10">
        <v>0</v>
      </c>
      <c r="I146" s="10">
        <v>0</v>
      </c>
      <c r="J146" s="10">
        <v>2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10</v>
      </c>
      <c r="D148" s="10">
        <v>0</v>
      </c>
      <c r="E148" s="10">
        <v>1</v>
      </c>
      <c r="F148" s="10">
        <v>11</v>
      </c>
      <c r="G148" s="10">
        <v>17</v>
      </c>
      <c r="H148" s="10">
        <v>0</v>
      </c>
      <c r="I148" s="10">
        <v>0</v>
      </c>
      <c r="J148" s="10">
        <v>17</v>
      </c>
      <c r="K148" s="6">
        <f t="shared" ref="K148" si="17">IF(C148=0,"-",(G148-C148)/C148)</f>
        <v>0.7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0.54545454545454541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6.6666666666666666E-2</v>
      </c>
      <c r="H149" s="6" t="str">
        <f t="shared" si="21"/>
        <v>-</v>
      </c>
      <c r="I149" s="6" t="str">
        <f t="shared" si="21"/>
        <v>-</v>
      </c>
      <c r="J149" s="6">
        <f t="shared" si="21"/>
        <v>6.6666666666666666E-2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8</v>
      </c>
      <c r="D157" s="19">
        <v>17</v>
      </c>
      <c r="E157" s="18">
        <f>IF(C157=0,"-",(D157-C157)/C157)</f>
        <v>1.125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0.88888888888888884</v>
      </c>
      <c r="D160" s="18">
        <f>IF(D157=0,"-",D157/(D157+D158+D159))</f>
        <v>1</v>
      </c>
      <c r="E160" s="18">
        <f>IF(OR(C160="-",D160="-"),"-",(D160-C160)/C160)</f>
        <v>0.12500000000000006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1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4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4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11</v>
      </c>
      <c r="D182" s="5">
        <v>21</v>
      </c>
      <c r="E182" s="6">
        <f t="shared" si="26"/>
        <v>0.90909090909090906</v>
      </c>
      <c r="H182" s="13"/>
    </row>
    <row r="183" spans="2:8" ht="15" thickBot="1" x14ac:dyDescent="0.25">
      <c r="B183" s="4" t="s">
        <v>47</v>
      </c>
      <c r="C183" s="5">
        <v>10</v>
      </c>
      <c r="D183" s="5">
        <v>19</v>
      </c>
      <c r="E183" s="6">
        <f t="shared" si="26"/>
        <v>0.9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2</v>
      </c>
      <c r="E185" s="6">
        <f t="shared" si="26"/>
        <v>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1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1</v>
      </c>
      <c r="D222" s="5">
        <v>1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5</v>
      </c>
      <c r="D223" s="5">
        <v>3</v>
      </c>
      <c r="E223" s="6">
        <f t="shared" si="30"/>
        <v>-0.4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1705</v>
      </c>
      <c r="D14" s="5">
        <v>1767</v>
      </c>
      <c r="E14" s="6">
        <f>IF(C14&gt;0,(D14-C14)/C14)</f>
        <v>3.6363636363636362E-2</v>
      </c>
    </row>
    <row r="15" spans="1:5" ht="20.100000000000001" customHeight="1" thickBot="1" x14ac:dyDescent="0.25">
      <c r="B15" s="4" t="s">
        <v>17</v>
      </c>
      <c r="C15" s="5">
        <v>1525</v>
      </c>
      <c r="D15" s="5">
        <v>1764</v>
      </c>
      <c r="E15" s="6">
        <f t="shared" ref="E15:E25" si="0">IF(C15&gt;0,(D15-C15)/C15)</f>
        <v>0.15672131147540982</v>
      </c>
    </row>
    <row r="16" spans="1:5" ht="20.100000000000001" customHeight="1" thickBot="1" x14ac:dyDescent="0.25">
      <c r="B16" s="4" t="s">
        <v>18</v>
      </c>
      <c r="C16" s="5">
        <v>1276</v>
      </c>
      <c r="D16" s="5">
        <v>1438</v>
      </c>
      <c r="E16" s="6">
        <f t="shared" si="0"/>
        <v>0.12695924764890282</v>
      </c>
    </row>
    <row r="17" spans="2:5" ht="20.100000000000001" customHeight="1" thickBot="1" x14ac:dyDescent="0.25">
      <c r="B17" s="4" t="s">
        <v>19</v>
      </c>
      <c r="C17" s="5">
        <v>249</v>
      </c>
      <c r="D17" s="5">
        <v>326</v>
      </c>
      <c r="E17" s="6">
        <f t="shared" si="0"/>
        <v>0.30923694779116467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0.16327868852459015</v>
      </c>
      <c r="D20" s="6">
        <f>D17/D15</f>
        <v>0.18480725623582767</v>
      </c>
      <c r="E20" s="6">
        <f t="shared" si="0"/>
        <v>0.13185166971741849</v>
      </c>
    </row>
    <row r="21" spans="2:5" ht="30" customHeight="1" thickBot="1" x14ac:dyDescent="0.25">
      <c r="B21" s="4" t="s">
        <v>23</v>
      </c>
      <c r="C21" s="5">
        <v>84</v>
      </c>
      <c r="D21" s="5">
        <v>364</v>
      </c>
      <c r="E21" s="6">
        <f t="shared" si="0"/>
        <v>3.3333333333333335</v>
      </c>
    </row>
    <row r="22" spans="2:5" ht="20.100000000000001" customHeight="1" thickBot="1" x14ac:dyDescent="0.25">
      <c r="B22" s="4" t="s">
        <v>24</v>
      </c>
      <c r="C22" s="5">
        <v>64</v>
      </c>
      <c r="D22" s="5">
        <v>277</v>
      </c>
      <c r="E22" s="6">
        <f t="shared" si="0"/>
        <v>3.328125</v>
      </c>
    </row>
    <row r="23" spans="2:5" ht="20.100000000000001" customHeight="1" thickBot="1" x14ac:dyDescent="0.25">
      <c r="B23" s="4" t="s">
        <v>25</v>
      </c>
      <c r="C23" s="5">
        <v>20</v>
      </c>
      <c r="D23" s="5">
        <v>87</v>
      </c>
      <c r="E23" s="6">
        <f t="shared" si="0"/>
        <v>3.35</v>
      </c>
    </row>
    <row r="24" spans="2:5" ht="20.100000000000001" customHeight="1" thickBot="1" x14ac:dyDescent="0.25">
      <c r="B24" s="4" t="s">
        <v>21</v>
      </c>
      <c r="C24" s="6">
        <f>C23/C21</f>
        <v>0.23809523809523808</v>
      </c>
      <c r="D24" s="6">
        <f t="shared" ref="D24" si="1">D23/D21</f>
        <v>0.23901098901098902</v>
      </c>
      <c r="E24" s="6">
        <f t="shared" si="0"/>
        <v>3.8461538461539491E-3</v>
      </c>
    </row>
    <row r="25" spans="2:5" ht="20.100000000000001" customHeight="1" thickBot="1" x14ac:dyDescent="0.25">
      <c r="B25" s="7" t="s">
        <v>26</v>
      </c>
      <c r="C25" s="6">
        <v>0.10906459055364762</v>
      </c>
      <c r="D25" s="6">
        <v>0.12591923180702663</v>
      </c>
      <c r="E25" s="6">
        <f t="shared" si="0"/>
        <v>0.15453816099083426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536</v>
      </c>
      <c r="D34" s="5">
        <v>595</v>
      </c>
      <c r="E34" s="6">
        <f>IF(C34&gt;0,(D34-C34)/C34,"-")</f>
        <v>0.11007462686567164</v>
      </c>
    </row>
    <row r="35" spans="2:5" ht="20.100000000000001" customHeight="1" thickBot="1" x14ac:dyDescent="0.25">
      <c r="B35" s="4" t="s">
        <v>29</v>
      </c>
      <c r="C35" s="5">
        <v>6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396</v>
      </c>
      <c r="D36" s="5">
        <v>368</v>
      </c>
      <c r="E36" s="6">
        <f t="shared" si="2"/>
        <v>-7.0707070707070704E-2</v>
      </c>
    </row>
    <row r="37" spans="2:5" ht="20.100000000000001" customHeight="1" thickBot="1" x14ac:dyDescent="0.25">
      <c r="B37" s="4" t="s">
        <v>30</v>
      </c>
      <c r="C37" s="5">
        <v>134</v>
      </c>
      <c r="D37" s="5">
        <v>227</v>
      </c>
      <c r="E37" s="6">
        <f t="shared" si="2"/>
        <v>0.69402985074626866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191</v>
      </c>
      <c r="D44" s="5">
        <v>205</v>
      </c>
      <c r="E44" s="6">
        <f>IF(C44&gt;0,(D44-C44)/C44,"-")</f>
        <v>7.3298429319371722E-2</v>
      </c>
    </row>
    <row r="45" spans="2:5" ht="20.100000000000001" customHeight="1" thickBot="1" x14ac:dyDescent="0.25">
      <c r="B45" s="4" t="s">
        <v>34</v>
      </c>
      <c r="C45" s="5">
        <v>32</v>
      </c>
      <c r="D45" s="5">
        <v>28</v>
      </c>
      <c r="E45" s="6">
        <f t="shared" ref="E45:E51" si="3">IF(C45&gt;0,(D45-C45)/C45,"-")</f>
        <v>-0.125</v>
      </c>
    </row>
    <row r="46" spans="2:5" ht="20.100000000000001" customHeight="1" thickBot="1" x14ac:dyDescent="0.25">
      <c r="B46" s="4" t="s">
        <v>31</v>
      </c>
      <c r="C46" s="5">
        <v>16</v>
      </c>
      <c r="D46" s="5">
        <v>23</v>
      </c>
      <c r="E46" s="6">
        <f t="shared" si="3"/>
        <v>0.4375</v>
      </c>
    </row>
    <row r="47" spans="2:5" ht="20.100000000000001" customHeight="1" thickBot="1" x14ac:dyDescent="0.25">
      <c r="B47" s="4" t="s">
        <v>32</v>
      </c>
      <c r="C47" s="5">
        <v>595</v>
      </c>
      <c r="D47" s="5">
        <v>685</v>
      </c>
      <c r="E47" s="6">
        <f t="shared" si="3"/>
        <v>0.15126050420168066</v>
      </c>
    </row>
    <row r="48" spans="2:5" ht="20.100000000000001" customHeight="1" thickBot="1" x14ac:dyDescent="0.25">
      <c r="B48" s="4" t="s">
        <v>35</v>
      </c>
      <c r="C48" s="5">
        <v>223</v>
      </c>
      <c r="D48" s="5">
        <v>276</v>
      </c>
      <c r="E48" s="6">
        <f t="shared" si="3"/>
        <v>0.23766816143497757</v>
      </c>
    </row>
    <row r="49" spans="2:5" ht="20.100000000000001" customHeight="1" thickBot="1" x14ac:dyDescent="0.25">
      <c r="B49" s="4" t="s">
        <v>67</v>
      </c>
      <c r="C49" s="5">
        <v>178</v>
      </c>
      <c r="D49" s="5">
        <v>190</v>
      </c>
      <c r="E49" s="6">
        <f t="shared" si="3"/>
        <v>6.741573033707865E-2</v>
      </c>
    </row>
    <row r="50" spans="2:5" ht="20.100000000000001" customHeight="1" collapsed="1" thickBot="1" x14ac:dyDescent="0.25">
      <c r="B50" s="4" t="s">
        <v>36</v>
      </c>
      <c r="C50" s="6">
        <f>C44/(C44+C45)</f>
        <v>0.8565022421524664</v>
      </c>
      <c r="D50" s="6">
        <f>D44/(D44+D45)</f>
        <v>0.87982832618025753</v>
      </c>
      <c r="E50" s="6">
        <f t="shared" si="3"/>
        <v>2.7234119048154037E-2</v>
      </c>
    </row>
    <row r="51" spans="2:5" ht="20.100000000000001" customHeight="1" thickBot="1" x14ac:dyDescent="0.25">
      <c r="B51" s="4" t="s">
        <v>37</v>
      </c>
      <c r="C51" s="6">
        <f>C47/(C46+C47)</f>
        <v>0.97381342062193121</v>
      </c>
      <c r="D51" s="6">
        <f t="shared" ref="D51" si="4">D47/(D46+D47)</f>
        <v>0.96751412429378536</v>
      </c>
      <c r="E51" s="6">
        <f t="shared" si="3"/>
        <v>-6.4686891705833891E-3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223</v>
      </c>
      <c r="D58" s="5">
        <v>233</v>
      </c>
      <c r="E58" s="6">
        <f>IF(C58&gt;0,(D58-C58)/C58,"-")</f>
        <v>4.4843049327354258E-2</v>
      </c>
    </row>
    <row r="59" spans="2:5" ht="20.100000000000001" customHeight="1" thickBot="1" x14ac:dyDescent="0.25">
      <c r="B59" s="4" t="s">
        <v>41</v>
      </c>
      <c r="C59" s="5">
        <v>172</v>
      </c>
      <c r="D59" s="5">
        <v>184</v>
      </c>
      <c r="E59" s="6">
        <f t="shared" ref="E59:E63" si="5">IF(C59&gt;0,(D59-C59)/C59,"-")</f>
        <v>6.9767441860465115E-2</v>
      </c>
    </row>
    <row r="60" spans="2:5" ht="20.100000000000001" customHeight="1" thickBot="1" x14ac:dyDescent="0.25">
      <c r="B60" s="4" t="s">
        <v>42</v>
      </c>
      <c r="C60" s="5">
        <v>19</v>
      </c>
      <c r="D60" s="5">
        <v>21</v>
      </c>
      <c r="E60" s="6">
        <f t="shared" si="5"/>
        <v>0.10526315789473684</v>
      </c>
    </row>
    <row r="61" spans="2:5" ht="20.100000000000001" customHeight="1" collapsed="1" thickBot="1" x14ac:dyDescent="0.25">
      <c r="B61" s="4" t="s">
        <v>98</v>
      </c>
      <c r="C61" s="6">
        <f>(C59+C60)/C58</f>
        <v>0.8565022421524664</v>
      </c>
      <c r="D61" s="6">
        <f>(D59+D60)/D58</f>
        <v>0.87982832618025753</v>
      </c>
      <c r="E61" s="6">
        <f t="shared" si="5"/>
        <v>2.7234119048154037E-2</v>
      </c>
    </row>
    <row r="62" spans="2:5" ht="20.100000000000001" customHeight="1" thickBot="1" x14ac:dyDescent="0.25">
      <c r="B62" s="4" t="s">
        <v>39</v>
      </c>
      <c r="C62" s="6">
        <v>0.86432160804020097</v>
      </c>
      <c r="D62" s="6">
        <v>0.88461538461538458</v>
      </c>
      <c r="E62" s="6">
        <f t="shared" si="5"/>
        <v>2.3479427549194989E-2</v>
      </c>
    </row>
    <row r="63" spans="2:5" ht="20.100000000000001" customHeight="1" thickBot="1" x14ac:dyDescent="0.25">
      <c r="B63" s="4" t="s">
        <v>40</v>
      </c>
      <c r="C63" s="6">
        <v>0.79166666666666663</v>
      </c>
      <c r="D63" s="6">
        <v>0.84</v>
      </c>
      <c r="E63" s="6">
        <f t="shared" si="5"/>
        <v>6.1052631578947379E-2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1846</v>
      </c>
      <c r="D70" s="5">
        <v>1873</v>
      </c>
      <c r="E70" s="6">
        <f>IF(C70&gt;0,(D70-C70)/C70,"-")</f>
        <v>1.4626218851570965E-2</v>
      </c>
    </row>
    <row r="71" spans="2:10" ht="20.100000000000001" customHeight="1" thickBot="1" x14ac:dyDescent="0.25">
      <c r="B71" s="4" t="s">
        <v>45</v>
      </c>
      <c r="C71" s="5">
        <v>503</v>
      </c>
      <c r="D71" s="5">
        <v>559</v>
      </c>
      <c r="E71" s="6">
        <f t="shared" ref="E71:E77" si="6">IF(C71&gt;0,(D71-C71)/C71,"-")</f>
        <v>0.11133200795228629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4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941</v>
      </c>
      <c r="D73" s="5">
        <v>969</v>
      </c>
      <c r="E73" s="6">
        <f t="shared" si="6"/>
        <v>2.975557917109458E-2</v>
      </c>
    </row>
    <row r="74" spans="2:10" ht="20.100000000000001" customHeight="1" thickBot="1" x14ac:dyDescent="0.25">
      <c r="B74" s="4" t="s">
        <v>47</v>
      </c>
      <c r="C74" s="5">
        <v>302</v>
      </c>
      <c r="D74" s="5">
        <v>272</v>
      </c>
      <c r="E74" s="6">
        <f t="shared" si="6"/>
        <v>-9.9337748344370855E-2</v>
      </c>
    </row>
    <row r="75" spans="2:10" ht="20.100000000000001" customHeight="1" thickBot="1" x14ac:dyDescent="0.25">
      <c r="B75" s="4" t="s">
        <v>48</v>
      </c>
      <c r="C75" s="5">
        <v>97</v>
      </c>
      <c r="D75" s="5">
        <v>67</v>
      </c>
      <c r="E75" s="6">
        <f t="shared" si="6"/>
        <v>-0.30927835051546393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2</v>
      </c>
      <c r="E77" s="6">
        <f t="shared" si="6"/>
        <v>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98</v>
      </c>
      <c r="D90" s="5">
        <v>101</v>
      </c>
      <c r="E90" s="6">
        <f>IF(C90&gt;0,(D90-C90)/C90,"-")</f>
        <v>3.0612244897959183E-2</v>
      </c>
    </row>
    <row r="91" spans="2:5" ht="29.25" thickBot="1" x14ac:dyDescent="0.25">
      <c r="B91" s="4" t="s">
        <v>52</v>
      </c>
      <c r="C91" s="5">
        <v>84</v>
      </c>
      <c r="D91" s="5">
        <v>72</v>
      </c>
      <c r="E91" s="6">
        <f t="shared" ref="E91:E93" si="7">IF(C91&gt;0,(D91-C91)/C91,"-")</f>
        <v>-0.14285714285714285</v>
      </c>
    </row>
    <row r="92" spans="2:5" ht="29.25" customHeight="1" thickBot="1" x14ac:dyDescent="0.25">
      <c r="B92" s="4" t="s">
        <v>53</v>
      </c>
      <c r="C92" s="5">
        <v>69</v>
      </c>
      <c r="D92" s="5">
        <v>67</v>
      </c>
      <c r="E92" s="6">
        <f t="shared" si="7"/>
        <v>-2.8985507246376812E-2</v>
      </c>
    </row>
    <row r="93" spans="2:5" ht="29.25" customHeight="1" thickBot="1" x14ac:dyDescent="0.25">
      <c r="B93" s="4" t="s">
        <v>54</v>
      </c>
      <c r="C93" s="6">
        <f>(C90+C91)/(C90+C91+C92)</f>
        <v>0.72509960159362552</v>
      </c>
      <c r="D93" s="6">
        <f>(D90+D91)/(D90+D91+D92)</f>
        <v>0.72083333333333333</v>
      </c>
      <c r="E93" s="6">
        <f t="shared" si="7"/>
        <v>-5.8836996336996744E-3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255</v>
      </c>
      <c r="D100" s="5">
        <v>240</v>
      </c>
      <c r="E100" s="6">
        <f>IF(C100&gt;0,(D100-C100)/C100,"-")</f>
        <v>-5.8823529411764705E-2</v>
      </c>
    </row>
    <row r="101" spans="2:5" ht="20.100000000000001" customHeight="1" thickBot="1" x14ac:dyDescent="0.25">
      <c r="B101" s="4" t="s">
        <v>41</v>
      </c>
      <c r="C101" s="5">
        <v>165</v>
      </c>
      <c r="D101" s="5">
        <v>141</v>
      </c>
      <c r="E101" s="6">
        <f t="shared" ref="E101:E105" si="8">IF(C101&gt;0,(D101-C101)/C101,"-")</f>
        <v>-0.14545454545454545</v>
      </c>
    </row>
    <row r="102" spans="2:5" ht="20.100000000000001" customHeight="1" thickBot="1" x14ac:dyDescent="0.25">
      <c r="B102" s="4" t="s">
        <v>42</v>
      </c>
      <c r="C102" s="5">
        <v>20</v>
      </c>
      <c r="D102" s="5">
        <v>32</v>
      </c>
      <c r="E102" s="6">
        <f t="shared" si="8"/>
        <v>0.6</v>
      </c>
    </row>
    <row r="103" spans="2:5" ht="20.100000000000001" customHeight="1" thickBot="1" x14ac:dyDescent="0.25">
      <c r="B103" s="4" t="s">
        <v>98</v>
      </c>
      <c r="C103" s="6">
        <f>(C101+C102)/C100</f>
        <v>0.72549019607843135</v>
      </c>
      <c r="D103" s="6">
        <f>(D101+D102)/D100</f>
        <v>0.72083333333333333</v>
      </c>
      <c r="E103" s="6">
        <f t="shared" si="8"/>
        <v>-6.4189189189188967E-3</v>
      </c>
    </row>
    <row r="104" spans="2:5" ht="20.100000000000001" customHeight="1" thickBot="1" x14ac:dyDescent="0.25">
      <c r="B104" s="4" t="s">
        <v>39</v>
      </c>
      <c r="C104" s="6">
        <v>0.72368421052631582</v>
      </c>
      <c r="D104" s="6">
        <v>0.69117647058823528</v>
      </c>
      <c r="E104" s="6">
        <f t="shared" si="8"/>
        <v>-4.4919786096256742E-2</v>
      </c>
    </row>
    <row r="105" spans="2:5" ht="20.100000000000001" customHeight="1" thickBot="1" x14ac:dyDescent="0.25">
      <c r="B105" s="4" t="s">
        <v>40</v>
      </c>
      <c r="C105" s="6">
        <v>0.7407407407407407</v>
      </c>
      <c r="D105" s="6">
        <v>0.88888888888888884</v>
      </c>
      <c r="E105" s="6">
        <f t="shared" si="8"/>
        <v>0.2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256</v>
      </c>
      <c r="D112" s="5">
        <v>385</v>
      </c>
      <c r="E112" s="6">
        <f>IF(C112&gt;0,(D112-C112)/C112,"-")</f>
        <v>0.50390625</v>
      </c>
    </row>
    <row r="113" spans="2:14" ht="15" thickBot="1" x14ac:dyDescent="0.25">
      <c r="B113" s="4" t="s">
        <v>56</v>
      </c>
      <c r="C113" s="5">
        <v>170</v>
      </c>
      <c r="D113" s="5">
        <v>267</v>
      </c>
      <c r="E113" s="6">
        <f t="shared" ref="E113:E114" si="9">IF(C113&gt;0,(D113-C113)/C113,"-")</f>
        <v>0.57058823529411762</v>
      </c>
    </row>
    <row r="114" spans="2:14" ht="15" thickBot="1" x14ac:dyDescent="0.25">
      <c r="B114" s="4" t="s">
        <v>57</v>
      </c>
      <c r="C114" s="5">
        <v>86</v>
      </c>
      <c r="D114" s="5">
        <v>118</v>
      </c>
      <c r="E114" s="6">
        <f t="shared" si="9"/>
        <v>0.37209302325581395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2</v>
      </c>
      <c r="H128" s="10">
        <v>1</v>
      </c>
      <c r="I128" s="10">
        <v>0</v>
      </c>
      <c r="J128" s="10">
        <v>3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2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1</v>
      </c>
      <c r="F129" s="10">
        <v>1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>
        <f t="shared" si="10"/>
        <v>-1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1</v>
      </c>
      <c r="F133" s="10">
        <v>2</v>
      </c>
      <c r="G133" s="10">
        <v>3</v>
      </c>
      <c r="H133" s="10">
        <v>1</v>
      </c>
      <c r="I133" s="10">
        <v>0</v>
      </c>
      <c r="J133" s="10">
        <v>4</v>
      </c>
      <c r="K133" s="6">
        <f t="shared" si="11"/>
        <v>2</v>
      </c>
      <c r="L133" s="6" t="str">
        <f t="shared" si="10"/>
        <v>-</v>
      </c>
      <c r="M133" s="6">
        <f t="shared" si="10"/>
        <v>-1</v>
      </c>
      <c r="N133" s="6">
        <f t="shared" si="10"/>
        <v>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0.5</v>
      </c>
      <c r="G134" s="6">
        <f t="shared" si="12"/>
        <v>0.66666666666666663</v>
      </c>
      <c r="H134" s="6">
        <f t="shared" si="12"/>
        <v>1</v>
      </c>
      <c r="I134" s="6" t="str">
        <f t="shared" si="12"/>
        <v>-</v>
      </c>
      <c r="J134" s="6">
        <f t="shared" si="12"/>
        <v>0.75</v>
      </c>
      <c r="K134" s="6">
        <f>IF(OR(C134="-",G134="-"),"-",(G134-C134)/C134)</f>
        <v>-0.33333333333333337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1</v>
      </c>
      <c r="F143" s="10">
        <v>6</v>
      </c>
      <c r="G143" s="10">
        <v>4</v>
      </c>
      <c r="H143" s="10">
        <v>0</v>
      </c>
      <c r="I143" s="10">
        <v>1</v>
      </c>
      <c r="J143" s="10">
        <v>5</v>
      </c>
      <c r="K143" s="6">
        <f>IF(C143=0,"-",(G143-C143)/C143)</f>
        <v>-0.2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-0.16666666666666666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2</v>
      </c>
      <c r="H144" s="10">
        <v>0</v>
      </c>
      <c r="I144" s="10">
        <v>0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32</v>
      </c>
      <c r="D145" s="10">
        <v>0</v>
      </c>
      <c r="E145" s="10">
        <v>1</v>
      </c>
      <c r="F145" s="10">
        <v>33</v>
      </c>
      <c r="G145" s="10">
        <v>35</v>
      </c>
      <c r="H145" s="10">
        <v>0</v>
      </c>
      <c r="I145" s="10">
        <v>0</v>
      </c>
      <c r="J145" s="10">
        <v>35</v>
      </c>
      <c r="K145" s="6">
        <f t="shared" si="16"/>
        <v>9.375E-2</v>
      </c>
      <c r="L145" s="6" t="str">
        <f t="shared" si="15"/>
        <v>-</v>
      </c>
      <c r="M145" s="6">
        <f t="shared" si="15"/>
        <v>-1</v>
      </c>
      <c r="N145" s="6">
        <f t="shared" si="15"/>
        <v>6.0606060606060608E-2</v>
      </c>
    </row>
    <row r="146" spans="2:14" ht="15" thickBot="1" x14ac:dyDescent="0.25">
      <c r="B146" s="4" t="s">
        <v>74</v>
      </c>
      <c r="C146" s="10">
        <v>5</v>
      </c>
      <c r="D146" s="10">
        <v>0</v>
      </c>
      <c r="E146" s="10">
        <v>0</v>
      </c>
      <c r="F146" s="10">
        <v>5</v>
      </c>
      <c r="G146" s="10">
        <v>4</v>
      </c>
      <c r="H146" s="10">
        <v>0</v>
      </c>
      <c r="I146" s="10">
        <v>0</v>
      </c>
      <c r="J146" s="10">
        <v>4</v>
      </c>
      <c r="K146" s="6">
        <f t="shared" si="16"/>
        <v>-0.2</v>
      </c>
      <c r="L146" s="6" t="str">
        <f t="shared" si="15"/>
        <v>-</v>
      </c>
      <c r="M146" s="6" t="str">
        <f t="shared" si="15"/>
        <v>-</v>
      </c>
      <c r="N146" s="6">
        <f t="shared" si="15"/>
        <v>-0.2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42</v>
      </c>
      <c r="D148" s="10">
        <v>0</v>
      </c>
      <c r="E148" s="10">
        <v>2</v>
      </c>
      <c r="F148" s="10">
        <v>44</v>
      </c>
      <c r="G148" s="10">
        <v>45</v>
      </c>
      <c r="H148" s="10">
        <v>0</v>
      </c>
      <c r="I148" s="10">
        <v>1</v>
      </c>
      <c r="J148" s="10">
        <v>46</v>
      </c>
      <c r="K148" s="6">
        <f t="shared" ref="K148" si="17">IF(C148=0,"-",(G148-C148)/C148)</f>
        <v>7.1428571428571425E-2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4.5454545454545456E-2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0.13513513513513514</v>
      </c>
      <c r="D149" s="6" t="str">
        <f t="shared" si="21"/>
        <v>-</v>
      </c>
      <c r="E149" s="6">
        <f t="shared" si="21"/>
        <v>0.5</v>
      </c>
      <c r="F149" s="6">
        <f t="shared" si="21"/>
        <v>0.15384615384615385</v>
      </c>
      <c r="G149" s="6">
        <f t="shared" si="21"/>
        <v>0.10256410256410256</v>
      </c>
      <c r="H149" s="6" t="str">
        <f t="shared" si="21"/>
        <v>-</v>
      </c>
      <c r="I149" s="6">
        <f t="shared" si="21"/>
        <v>1</v>
      </c>
      <c r="J149" s="6">
        <f t="shared" si="21"/>
        <v>0.125</v>
      </c>
      <c r="K149" s="6">
        <f>IF(OR(C149="-",G149="-"),"-",(G149-C149)/C149)</f>
        <v>-0.24102564102564109</v>
      </c>
      <c r="L149" s="6" t="str">
        <f t="shared" ref="L149:N150" si="22">IF(OR(D149="-",H149="-"),"-",(H149-D149)/D149)</f>
        <v>-</v>
      </c>
      <c r="M149" s="6">
        <f t="shared" si="22"/>
        <v>1</v>
      </c>
      <c r="N149" s="6">
        <f t="shared" si="22"/>
        <v>-0.18750000000000006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0.33333333333333331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37</v>
      </c>
      <c r="D157" s="19">
        <v>39</v>
      </c>
      <c r="E157" s="18">
        <f>IF(C157=0,"-",(D157-C157)/C157)</f>
        <v>5.4054054054054057E-2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6</v>
      </c>
      <c r="E158" s="18">
        <f t="shared" ref="E158:E159" si="23">IF(C158=0,"-",(D158-C158)/C158)</f>
        <v>0.2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0.88095238095238093</v>
      </c>
      <c r="D160" s="18">
        <f>IF(D157=0,"-",D157/(D157+D158+D159))</f>
        <v>0.8666666666666667</v>
      </c>
      <c r="E160" s="18">
        <f>IF(OR(C160="-",D160="-"),"-",(D160-C160)/C160)</f>
        <v>-1.6216216216216158E-2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4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3</v>
      </c>
      <c r="E167" s="6">
        <f t="shared" ref="E167:E168" si="24">IF(C167=0,"-",(D167-C167)/C167)</f>
        <v>2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</v>
      </c>
      <c r="D169" s="6">
        <f>IF(D166=0,"-",(D167+D168)/D166)</f>
        <v>0.75</v>
      </c>
      <c r="E169" s="6">
        <f t="shared" ref="E169:E171" si="25">IF(OR(C169="-",D169="-"),"-",(D169-C169)/C169)</f>
        <v>0.5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1</v>
      </c>
      <c r="E170" s="6">
        <f t="shared" si="25"/>
        <v>1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4</v>
      </c>
      <c r="E178" s="6">
        <f>IF(C178=0,"-",(D178-C178)/C178)</f>
        <v>3</v>
      </c>
      <c r="H178" s="13"/>
    </row>
    <row r="179" spans="2:8" ht="15" thickBot="1" x14ac:dyDescent="0.25">
      <c r="B179" s="4" t="s">
        <v>43</v>
      </c>
      <c r="C179" s="5">
        <v>1</v>
      </c>
      <c r="D179" s="5">
        <v>4</v>
      </c>
      <c r="E179" s="6">
        <f t="shared" ref="E179:E185" si="26">IF(C179=0,"-",(D179-C179)/C179)</f>
        <v>3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43</v>
      </c>
      <c r="D182" s="5">
        <v>59</v>
      </c>
      <c r="E182" s="6">
        <f t="shared" si="26"/>
        <v>0.37209302325581395</v>
      </c>
      <c r="H182" s="13"/>
    </row>
    <row r="183" spans="2:8" ht="15" thickBot="1" x14ac:dyDescent="0.25">
      <c r="B183" s="4" t="s">
        <v>47</v>
      </c>
      <c r="C183" s="5">
        <v>42</v>
      </c>
      <c r="D183" s="5">
        <v>59</v>
      </c>
      <c r="E183" s="6">
        <f t="shared" si="26"/>
        <v>0.40476190476190477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0</v>
      </c>
      <c r="E185" s="6">
        <f t="shared" si="26"/>
        <v>-1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1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7</v>
      </c>
      <c r="D223" s="5">
        <v>8</v>
      </c>
      <c r="E223" s="6">
        <f t="shared" si="30"/>
        <v>0.14285714285714285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6779</v>
      </c>
      <c r="D14" s="5">
        <v>6070</v>
      </c>
      <c r="E14" s="6">
        <f>IF(C14&gt;0,(D14-C14)/C14)</f>
        <v>-0.1045876973004868</v>
      </c>
    </row>
    <row r="15" spans="1:5" ht="20.100000000000001" customHeight="1" thickBot="1" x14ac:dyDescent="0.25">
      <c r="B15" s="4" t="s">
        <v>17</v>
      </c>
      <c r="C15" s="5">
        <v>6297</v>
      </c>
      <c r="D15" s="5">
        <v>5936</v>
      </c>
      <c r="E15" s="6">
        <f t="shared" ref="E15:E25" si="0">IF(C15&gt;0,(D15-C15)/C15)</f>
        <v>-5.7328886771478481E-2</v>
      </c>
    </row>
    <row r="16" spans="1:5" ht="20.100000000000001" customHeight="1" thickBot="1" x14ac:dyDescent="0.25">
      <c r="B16" s="4" t="s">
        <v>18</v>
      </c>
      <c r="C16" s="5">
        <v>3388</v>
      </c>
      <c r="D16" s="5">
        <v>3373</v>
      </c>
      <c r="E16" s="6">
        <f t="shared" si="0"/>
        <v>-4.427390791027155E-3</v>
      </c>
    </row>
    <row r="17" spans="2:5" ht="20.100000000000001" customHeight="1" thickBot="1" x14ac:dyDescent="0.25">
      <c r="B17" s="4" t="s">
        <v>19</v>
      </c>
      <c r="C17" s="5">
        <v>2909</v>
      </c>
      <c r="D17" s="5">
        <v>2563</v>
      </c>
      <c r="E17" s="6">
        <f t="shared" si="0"/>
        <v>-0.11894121691302853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4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0.46196601556296651</v>
      </c>
      <c r="D20" s="6">
        <f>D17/D15</f>
        <v>0.4317722371967655</v>
      </c>
      <c r="E20" s="6">
        <f t="shared" si="0"/>
        <v>-6.535930641868952E-2</v>
      </c>
    </row>
    <row r="21" spans="2:5" ht="30" customHeight="1" thickBot="1" x14ac:dyDescent="0.25">
      <c r="B21" s="4" t="s">
        <v>23</v>
      </c>
      <c r="C21" s="5">
        <v>941</v>
      </c>
      <c r="D21" s="5">
        <v>951</v>
      </c>
      <c r="E21" s="6">
        <f t="shared" si="0"/>
        <v>1.0626992561105207E-2</v>
      </c>
    </row>
    <row r="22" spans="2:5" ht="20.100000000000001" customHeight="1" thickBot="1" x14ac:dyDescent="0.25">
      <c r="B22" s="4" t="s">
        <v>24</v>
      </c>
      <c r="C22" s="5">
        <v>447</v>
      </c>
      <c r="D22" s="5">
        <v>509</v>
      </c>
      <c r="E22" s="6">
        <f t="shared" si="0"/>
        <v>0.13870246085011187</v>
      </c>
    </row>
    <row r="23" spans="2:5" ht="20.100000000000001" customHeight="1" thickBot="1" x14ac:dyDescent="0.25">
      <c r="B23" s="4" t="s">
        <v>25</v>
      </c>
      <c r="C23" s="5">
        <v>494</v>
      </c>
      <c r="D23" s="5">
        <v>442</v>
      </c>
      <c r="E23" s="6">
        <f t="shared" si="0"/>
        <v>-0.10526315789473684</v>
      </c>
    </row>
    <row r="24" spans="2:5" ht="20.100000000000001" customHeight="1" thickBot="1" x14ac:dyDescent="0.25">
      <c r="B24" s="4" t="s">
        <v>21</v>
      </c>
      <c r="C24" s="6">
        <f>C23/C21</f>
        <v>0.52497343251859718</v>
      </c>
      <c r="D24" s="6">
        <f t="shared" ref="D24" si="1">D23/D21</f>
        <v>0.4647739221871714</v>
      </c>
      <c r="E24" s="6">
        <f t="shared" si="0"/>
        <v>-0.1146715368863799</v>
      </c>
    </row>
    <row r="25" spans="2:5" ht="20.100000000000001" customHeight="1" thickBot="1" x14ac:dyDescent="0.25">
      <c r="B25" s="7" t="s">
        <v>26</v>
      </c>
      <c r="C25" s="6">
        <v>0.1792306488109639</v>
      </c>
      <c r="D25" s="6">
        <v>0.1679099147466826</v>
      </c>
      <c r="E25" s="6">
        <f t="shared" si="0"/>
        <v>-6.3162936358174854E-2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1531</v>
      </c>
      <c r="D34" s="5">
        <v>1359</v>
      </c>
      <c r="E34" s="6">
        <f>IF(C34&gt;0,(D34-C34)/C34,"-")</f>
        <v>-0.11234487263226649</v>
      </c>
    </row>
    <row r="35" spans="2:5" ht="20.100000000000001" customHeight="1" thickBot="1" x14ac:dyDescent="0.25">
      <c r="B35" s="4" t="s">
        <v>29</v>
      </c>
      <c r="C35" s="5">
        <v>15</v>
      </c>
      <c r="D35" s="5">
        <v>22</v>
      </c>
      <c r="E35" s="6">
        <f t="shared" ref="E35:E37" si="2">IF(C35&gt;0,(D35-C35)/C35,"-")</f>
        <v>0.46666666666666667</v>
      </c>
    </row>
    <row r="36" spans="2:5" ht="20.100000000000001" customHeight="1" thickBot="1" x14ac:dyDescent="0.25">
      <c r="B36" s="4" t="s">
        <v>28</v>
      </c>
      <c r="C36" s="5">
        <v>876</v>
      </c>
      <c r="D36" s="5">
        <v>719</v>
      </c>
      <c r="E36" s="6">
        <f t="shared" si="2"/>
        <v>-0.17922374429223745</v>
      </c>
    </row>
    <row r="37" spans="2:5" ht="20.100000000000001" customHeight="1" thickBot="1" x14ac:dyDescent="0.25">
      <c r="B37" s="4" t="s">
        <v>30</v>
      </c>
      <c r="C37" s="5">
        <v>640</v>
      </c>
      <c r="D37" s="5">
        <v>618</v>
      </c>
      <c r="E37" s="6">
        <f t="shared" si="2"/>
        <v>-3.4375000000000003E-2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221</v>
      </c>
      <c r="D44" s="5">
        <v>234</v>
      </c>
      <c r="E44" s="6">
        <f>IF(C44&gt;0,(D44-C44)/C44,"-")</f>
        <v>5.8823529411764705E-2</v>
      </c>
    </row>
    <row r="45" spans="2:5" ht="20.100000000000001" customHeight="1" thickBot="1" x14ac:dyDescent="0.25">
      <c r="B45" s="4" t="s">
        <v>34</v>
      </c>
      <c r="C45" s="5">
        <v>49</v>
      </c>
      <c r="D45" s="5">
        <v>78</v>
      </c>
      <c r="E45" s="6">
        <f t="shared" ref="E45:E51" si="3">IF(C45&gt;0,(D45-C45)/C45,"-")</f>
        <v>0.59183673469387754</v>
      </c>
    </row>
    <row r="46" spans="2:5" ht="20.100000000000001" customHeight="1" thickBot="1" x14ac:dyDescent="0.25">
      <c r="B46" s="4" t="s">
        <v>31</v>
      </c>
      <c r="C46" s="5">
        <v>87</v>
      </c>
      <c r="D46" s="5">
        <v>85</v>
      </c>
      <c r="E46" s="6">
        <f t="shared" si="3"/>
        <v>-2.2988505747126436E-2</v>
      </c>
    </row>
    <row r="47" spans="2:5" ht="20.100000000000001" customHeight="1" thickBot="1" x14ac:dyDescent="0.25">
      <c r="B47" s="4" t="s">
        <v>32</v>
      </c>
      <c r="C47" s="5">
        <v>2073</v>
      </c>
      <c r="D47" s="5">
        <v>2353</v>
      </c>
      <c r="E47" s="6">
        <f t="shared" si="3"/>
        <v>0.13506994693680657</v>
      </c>
    </row>
    <row r="48" spans="2:5" ht="20.100000000000001" customHeight="1" thickBot="1" x14ac:dyDescent="0.25">
      <c r="B48" s="4" t="s">
        <v>35</v>
      </c>
      <c r="C48" s="5">
        <v>1430</v>
      </c>
      <c r="D48" s="5">
        <v>1345</v>
      </c>
      <c r="E48" s="6">
        <f t="shared" si="3"/>
        <v>-5.944055944055944E-2</v>
      </c>
    </row>
    <row r="49" spans="2:5" ht="20.100000000000001" customHeight="1" thickBot="1" x14ac:dyDescent="0.25">
      <c r="B49" s="4" t="s">
        <v>67</v>
      </c>
      <c r="C49" s="5">
        <v>1456</v>
      </c>
      <c r="D49" s="5">
        <v>1369</v>
      </c>
      <c r="E49" s="6">
        <f t="shared" si="3"/>
        <v>-5.9752747252747256E-2</v>
      </c>
    </row>
    <row r="50" spans="2:5" ht="20.100000000000001" customHeight="1" collapsed="1" thickBot="1" x14ac:dyDescent="0.25">
      <c r="B50" s="4" t="s">
        <v>36</v>
      </c>
      <c r="C50" s="6">
        <f>C44/(C44+C45)</f>
        <v>0.81851851851851853</v>
      </c>
      <c r="D50" s="6">
        <f>D44/(D44+D45)</f>
        <v>0.75</v>
      </c>
      <c r="E50" s="6">
        <f t="shared" si="3"/>
        <v>-8.3710407239819026E-2</v>
      </c>
    </row>
    <row r="51" spans="2:5" ht="20.100000000000001" customHeight="1" thickBot="1" x14ac:dyDescent="0.25">
      <c r="B51" s="4" t="s">
        <v>37</v>
      </c>
      <c r="C51" s="6">
        <f>C47/(C46+C47)</f>
        <v>0.95972222222222225</v>
      </c>
      <c r="D51" s="6">
        <f t="shared" ref="D51" si="4">D47/(D46+D47)</f>
        <v>0.96513535684987695</v>
      </c>
      <c r="E51" s="6">
        <f t="shared" si="3"/>
        <v>5.6403139390902727E-3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270</v>
      </c>
      <c r="D58" s="5">
        <v>314</v>
      </c>
      <c r="E58" s="6">
        <f>IF(C58&gt;0,(D58-C58)/C58,"-")</f>
        <v>0.16296296296296298</v>
      </c>
    </row>
    <row r="59" spans="2:5" ht="20.100000000000001" customHeight="1" thickBot="1" x14ac:dyDescent="0.25">
      <c r="B59" s="4" t="s">
        <v>41</v>
      </c>
      <c r="C59" s="5">
        <v>125</v>
      </c>
      <c r="D59" s="5">
        <v>145</v>
      </c>
      <c r="E59" s="6">
        <f t="shared" ref="E59:E63" si="5">IF(C59&gt;0,(D59-C59)/C59,"-")</f>
        <v>0.16</v>
      </c>
    </row>
    <row r="60" spans="2:5" ht="20.100000000000001" customHeight="1" thickBot="1" x14ac:dyDescent="0.25">
      <c r="B60" s="4" t="s">
        <v>42</v>
      </c>
      <c r="C60" s="5">
        <v>96</v>
      </c>
      <c r="D60" s="5">
        <v>91</v>
      </c>
      <c r="E60" s="6">
        <f t="shared" si="5"/>
        <v>-5.2083333333333336E-2</v>
      </c>
    </row>
    <row r="61" spans="2:5" ht="20.100000000000001" customHeight="1" collapsed="1" thickBot="1" x14ac:dyDescent="0.25">
      <c r="B61" s="4" t="s">
        <v>98</v>
      </c>
      <c r="C61" s="6">
        <f>(C59+C60)/C58</f>
        <v>0.81851851851851853</v>
      </c>
      <c r="D61" s="6">
        <f>(D59+D60)/D58</f>
        <v>0.75159235668789814</v>
      </c>
      <c r="E61" s="6">
        <f t="shared" si="5"/>
        <v>-8.1764994091708162E-2</v>
      </c>
    </row>
    <row r="62" spans="2:5" ht="20.100000000000001" customHeight="1" thickBot="1" x14ac:dyDescent="0.25">
      <c r="B62" s="4" t="s">
        <v>39</v>
      </c>
      <c r="C62" s="6">
        <v>0.78616352201257866</v>
      </c>
      <c r="D62" s="6">
        <v>0.73232323232323238</v>
      </c>
      <c r="E62" s="6">
        <f t="shared" si="5"/>
        <v>-6.8484848484848468E-2</v>
      </c>
    </row>
    <row r="63" spans="2:5" ht="20.100000000000001" customHeight="1" thickBot="1" x14ac:dyDescent="0.25">
      <c r="B63" s="4" t="s">
        <v>40</v>
      </c>
      <c r="C63" s="6">
        <v>0.86486486486486491</v>
      </c>
      <c r="D63" s="6">
        <v>0.78448275862068961</v>
      </c>
      <c r="E63" s="6">
        <f t="shared" si="5"/>
        <v>-9.294181034482768E-2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8435</v>
      </c>
      <c r="D70" s="5">
        <v>7433</v>
      </c>
      <c r="E70" s="6">
        <f>IF(C70&gt;0,(D70-C70)/C70,"-")</f>
        <v>-0.11879075281564908</v>
      </c>
    </row>
    <row r="71" spans="2:10" ht="20.100000000000001" customHeight="1" thickBot="1" x14ac:dyDescent="0.25">
      <c r="B71" s="4" t="s">
        <v>45</v>
      </c>
      <c r="C71" s="5">
        <v>2042</v>
      </c>
      <c r="D71" s="5">
        <v>1827</v>
      </c>
      <c r="E71" s="6">
        <f t="shared" ref="E71:E77" si="6">IF(C71&gt;0,(D71-C71)/C71,"-")</f>
        <v>-0.10528893241919686</v>
      </c>
    </row>
    <row r="72" spans="2:10" ht="20.100000000000001" customHeight="1" thickBot="1" x14ac:dyDescent="0.25">
      <c r="B72" s="4" t="s">
        <v>43</v>
      </c>
      <c r="C72" s="5">
        <v>5</v>
      </c>
      <c r="D72" s="5">
        <v>8</v>
      </c>
      <c r="E72" s="6">
        <f t="shared" si="6"/>
        <v>0.6</v>
      </c>
    </row>
    <row r="73" spans="2:10" ht="20.100000000000001" customHeight="1" thickBot="1" x14ac:dyDescent="0.25">
      <c r="B73" s="4" t="s">
        <v>46</v>
      </c>
      <c r="C73" s="5">
        <v>4719</v>
      </c>
      <c r="D73" s="5">
        <v>4154</v>
      </c>
      <c r="E73" s="6">
        <f t="shared" si="6"/>
        <v>-0.11972875609239246</v>
      </c>
    </row>
    <row r="74" spans="2:10" ht="20.100000000000001" customHeight="1" thickBot="1" x14ac:dyDescent="0.25">
      <c r="B74" s="4" t="s">
        <v>47</v>
      </c>
      <c r="C74" s="5">
        <v>1531</v>
      </c>
      <c r="D74" s="5">
        <v>1303</v>
      </c>
      <c r="E74" s="6">
        <f t="shared" si="6"/>
        <v>-0.14892227302416722</v>
      </c>
    </row>
    <row r="75" spans="2:10" ht="20.100000000000001" customHeight="1" thickBot="1" x14ac:dyDescent="0.25">
      <c r="B75" s="4" t="s">
        <v>48</v>
      </c>
      <c r="C75" s="5">
        <v>138</v>
      </c>
      <c r="D75" s="5">
        <v>138</v>
      </c>
      <c r="E75" s="6">
        <f t="shared" si="6"/>
        <v>0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3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298</v>
      </c>
      <c r="D90" s="5">
        <v>261</v>
      </c>
      <c r="E90" s="6">
        <f>IF(C90&gt;0,(D90-C90)/C90,"-")</f>
        <v>-0.12416107382550336</v>
      </c>
    </row>
    <row r="91" spans="2:5" ht="29.25" thickBot="1" x14ac:dyDescent="0.25">
      <c r="B91" s="4" t="s">
        <v>52</v>
      </c>
      <c r="C91" s="5">
        <v>245</v>
      </c>
      <c r="D91" s="5">
        <v>208</v>
      </c>
      <c r="E91" s="6">
        <f t="shared" ref="E91:E93" si="7">IF(C91&gt;0,(D91-C91)/C91,"-")</f>
        <v>-0.15102040816326531</v>
      </c>
    </row>
    <row r="92" spans="2:5" ht="29.25" customHeight="1" thickBot="1" x14ac:dyDescent="0.25">
      <c r="B92" s="4" t="s">
        <v>53</v>
      </c>
      <c r="C92" s="5">
        <v>423</v>
      </c>
      <c r="D92" s="5">
        <v>370</v>
      </c>
      <c r="E92" s="6">
        <f t="shared" si="7"/>
        <v>-0.12529550827423167</v>
      </c>
    </row>
    <row r="93" spans="2:5" ht="29.25" customHeight="1" thickBot="1" x14ac:dyDescent="0.25">
      <c r="B93" s="4" t="s">
        <v>54</v>
      </c>
      <c r="C93" s="6">
        <f>(C90+C91)/(C90+C91+C92)</f>
        <v>0.56211180124223603</v>
      </c>
      <c r="D93" s="6">
        <f>(D90+D91)/(D90+D91+D92)</f>
        <v>0.55899880810488678</v>
      </c>
      <c r="E93" s="6">
        <f t="shared" si="7"/>
        <v>-5.5380319902014309E-3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1005</v>
      </c>
      <c r="D100" s="5">
        <v>882</v>
      </c>
      <c r="E100" s="6">
        <f>IF(C100&gt;0,(D100-C100)/C100,"-")</f>
        <v>-0.12238805970149254</v>
      </c>
    </row>
    <row r="101" spans="2:5" ht="20.100000000000001" customHeight="1" thickBot="1" x14ac:dyDescent="0.25">
      <c r="B101" s="4" t="s">
        <v>41</v>
      </c>
      <c r="C101" s="5">
        <v>313</v>
      </c>
      <c r="D101" s="5">
        <v>263</v>
      </c>
      <c r="E101" s="6">
        <f t="shared" ref="E101:E105" si="8">IF(C101&gt;0,(D101-C101)/C101,"-")</f>
        <v>-0.15974440894568689</v>
      </c>
    </row>
    <row r="102" spans="2:5" ht="20.100000000000001" customHeight="1" thickBot="1" x14ac:dyDescent="0.25">
      <c r="B102" s="4" t="s">
        <v>42</v>
      </c>
      <c r="C102" s="5">
        <v>241</v>
      </c>
      <c r="D102" s="5">
        <v>218</v>
      </c>
      <c r="E102" s="6">
        <f t="shared" si="8"/>
        <v>-9.5435684647302899E-2</v>
      </c>
    </row>
    <row r="103" spans="2:5" ht="20.100000000000001" customHeight="1" thickBot="1" x14ac:dyDescent="0.25">
      <c r="B103" s="4" t="s">
        <v>98</v>
      </c>
      <c r="C103" s="6">
        <f>(C101+C102)/C100</f>
        <v>0.55124378109452732</v>
      </c>
      <c r="D103" s="6">
        <f>(D101+D102)/D100</f>
        <v>0.54535147392290251</v>
      </c>
      <c r="E103" s="6">
        <f t="shared" si="8"/>
        <v>-1.0689113190402411E-2</v>
      </c>
    </row>
    <row r="104" spans="2:5" ht="20.100000000000001" customHeight="1" thickBot="1" x14ac:dyDescent="0.25">
      <c r="B104" s="4" t="s">
        <v>39</v>
      </c>
      <c r="C104" s="6">
        <v>0.54246100519930673</v>
      </c>
      <c r="D104" s="6">
        <v>0.52495009980039919</v>
      </c>
      <c r="E104" s="6">
        <f t="shared" si="8"/>
        <v>-3.2280486949423801E-2</v>
      </c>
    </row>
    <row r="105" spans="2:5" ht="20.100000000000001" customHeight="1" thickBot="1" x14ac:dyDescent="0.25">
      <c r="B105" s="4" t="s">
        <v>40</v>
      </c>
      <c r="C105" s="6">
        <v>0.56308411214953269</v>
      </c>
      <c r="D105" s="6">
        <v>0.57217847769028873</v>
      </c>
      <c r="E105" s="6">
        <f t="shared" si="8"/>
        <v>1.6150989425077124E-2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1167</v>
      </c>
      <c r="D112" s="5">
        <v>1301</v>
      </c>
      <c r="E112" s="6">
        <f>IF(C112&gt;0,(D112-C112)/C112,"-")</f>
        <v>0.11482433590402742</v>
      </c>
    </row>
    <row r="113" spans="2:14" ht="15" thickBot="1" x14ac:dyDescent="0.25">
      <c r="B113" s="4" t="s">
        <v>56</v>
      </c>
      <c r="C113" s="5">
        <v>593</v>
      </c>
      <c r="D113" s="5">
        <v>849</v>
      </c>
      <c r="E113" s="6">
        <f t="shared" ref="E113:E114" si="9">IF(C113&gt;0,(D113-C113)/C113,"-")</f>
        <v>0.43170320404721751</v>
      </c>
    </row>
    <row r="114" spans="2:14" ht="15" thickBot="1" x14ac:dyDescent="0.25">
      <c r="B114" s="4" t="s">
        <v>57</v>
      </c>
      <c r="C114" s="5">
        <v>574</v>
      </c>
      <c r="D114" s="5">
        <v>452</v>
      </c>
      <c r="E114" s="6">
        <f t="shared" si="9"/>
        <v>-0.21254355400696864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5</v>
      </c>
      <c r="D128" s="10">
        <v>1</v>
      </c>
      <c r="E128" s="10">
        <v>0</v>
      </c>
      <c r="F128" s="10">
        <v>6</v>
      </c>
      <c r="G128" s="10">
        <v>3</v>
      </c>
      <c r="H128" s="10">
        <v>0</v>
      </c>
      <c r="I128" s="10">
        <v>1</v>
      </c>
      <c r="J128" s="10">
        <v>4</v>
      </c>
      <c r="K128" s="6">
        <f>IF(C128=0,"-",(G128-C128)/C128)</f>
        <v>-0.4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-0.33333333333333331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1</v>
      </c>
      <c r="H129" s="10">
        <v>0</v>
      </c>
      <c r="I129" s="10">
        <v>0</v>
      </c>
      <c r="J129" s="10">
        <v>1</v>
      </c>
      <c r="K129" s="6">
        <f t="shared" ref="K129:K133" si="11">IF(C129=0,"-",(G129-C129)/C129)</f>
        <v>0</v>
      </c>
      <c r="L129" s="6" t="str">
        <f t="shared" si="10"/>
        <v>-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2</v>
      </c>
      <c r="D131" s="10">
        <v>0</v>
      </c>
      <c r="E131" s="10">
        <v>0</v>
      </c>
      <c r="F131" s="10">
        <v>2</v>
      </c>
      <c r="G131" s="10">
        <v>5</v>
      </c>
      <c r="H131" s="10">
        <v>0</v>
      </c>
      <c r="I131" s="10">
        <v>0</v>
      </c>
      <c r="J131" s="10">
        <v>5</v>
      </c>
      <c r="K131" s="6">
        <f t="shared" si="11"/>
        <v>1.5</v>
      </c>
      <c r="L131" s="6" t="str">
        <f t="shared" si="10"/>
        <v>-</v>
      </c>
      <c r="M131" s="6" t="str">
        <f t="shared" si="10"/>
        <v>-</v>
      </c>
      <c r="N131" s="6">
        <f t="shared" si="10"/>
        <v>1.5</v>
      </c>
    </row>
    <row r="132" spans="2:14" ht="15" thickBot="1" x14ac:dyDescent="0.25">
      <c r="B132" s="4" t="s">
        <v>67</v>
      </c>
      <c r="C132" s="10">
        <v>0</v>
      </c>
      <c r="D132" s="10">
        <v>1</v>
      </c>
      <c r="E132" s="10">
        <v>0</v>
      </c>
      <c r="F132" s="10">
        <v>1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>
        <f t="shared" si="10"/>
        <v>-1</v>
      </c>
      <c r="M132" s="6" t="str">
        <f t="shared" si="10"/>
        <v>-</v>
      </c>
      <c r="N132" s="6">
        <f t="shared" si="10"/>
        <v>0</v>
      </c>
    </row>
    <row r="133" spans="2:14" ht="15" thickBot="1" x14ac:dyDescent="0.25">
      <c r="B133" s="4" t="s">
        <v>68</v>
      </c>
      <c r="C133" s="10">
        <v>8</v>
      </c>
      <c r="D133" s="10">
        <v>2</v>
      </c>
      <c r="E133" s="10">
        <v>0</v>
      </c>
      <c r="F133" s="10">
        <v>10</v>
      </c>
      <c r="G133" s="10">
        <v>10</v>
      </c>
      <c r="H133" s="10">
        <v>0</v>
      </c>
      <c r="I133" s="10">
        <v>1</v>
      </c>
      <c r="J133" s="10">
        <v>11</v>
      </c>
      <c r="K133" s="6">
        <f t="shared" si="11"/>
        <v>0.25</v>
      </c>
      <c r="L133" s="6">
        <f t="shared" si="10"/>
        <v>-1</v>
      </c>
      <c r="M133" s="6" t="str">
        <f t="shared" si="10"/>
        <v>-</v>
      </c>
      <c r="N133" s="6">
        <f t="shared" si="10"/>
        <v>0.1</v>
      </c>
    </row>
    <row r="134" spans="2:14" ht="15" thickBot="1" x14ac:dyDescent="0.25">
      <c r="B134" s="4" t="s">
        <v>36</v>
      </c>
      <c r="C134" s="6">
        <f>IF(C128=0,"-",C128/(C128+C129))</f>
        <v>0.83333333333333337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0.8571428571428571</v>
      </c>
      <c r="G134" s="6">
        <f t="shared" si="12"/>
        <v>0.75</v>
      </c>
      <c r="H134" s="6" t="str">
        <f t="shared" si="12"/>
        <v>-</v>
      </c>
      <c r="I134" s="6">
        <f t="shared" si="12"/>
        <v>1</v>
      </c>
      <c r="J134" s="6">
        <f t="shared" si="12"/>
        <v>0.8</v>
      </c>
      <c r="K134" s="6">
        <f>IF(OR(C134="-",G134="-"),"-",(G134-C134)/C134)</f>
        <v>-0.10000000000000003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-6.6666666666666569E-2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21</v>
      </c>
      <c r="D143" s="10">
        <v>0</v>
      </c>
      <c r="E143" s="10">
        <v>2</v>
      </c>
      <c r="F143" s="10">
        <v>23</v>
      </c>
      <c r="G143" s="10">
        <v>17</v>
      </c>
      <c r="H143" s="10">
        <v>0</v>
      </c>
      <c r="I143" s="10">
        <v>4</v>
      </c>
      <c r="J143" s="10">
        <v>21</v>
      </c>
      <c r="K143" s="6">
        <f>IF(C143=0,"-",(G143-C143)/C143)</f>
        <v>-0.19047619047619047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-8.6956521739130432E-2</v>
      </c>
    </row>
    <row r="144" spans="2:14" ht="15" thickBot="1" x14ac:dyDescent="0.25">
      <c r="B144" s="4" t="s">
        <v>72</v>
      </c>
      <c r="C144" s="10">
        <v>13</v>
      </c>
      <c r="D144" s="10">
        <v>0</v>
      </c>
      <c r="E144" s="10">
        <v>5</v>
      </c>
      <c r="F144" s="10">
        <v>18</v>
      </c>
      <c r="G144" s="10">
        <v>11</v>
      </c>
      <c r="H144" s="10">
        <v>0</v>
      </c>
      <c r="I144" s="10">
        <v>1</v>
      </c>
      <c r="J144" s="10">
        <v>12</v>
      </c>
      <c r="K144" s="6">
        <f t="shared" ref="K144:K147" si="16">IF(C144=0,"-",(G144-C144)/C144)</f>
        <v>-0.15384615384615385</v>
      </c>
      <c r="L144" s="6" t="str">
        <f t="shared" si="15"/>
        <v>-</v>
      </c>
      <c r="M144" s="6">
        <f t="shared" si="15"/>
        <v>-0.8</v>
      </c>
      <c r="N144" s="6">
        <f t="shared" si="15"/>
        <v>-0.33333333333333331</v>
      </c>
    </row>
    <row r="145" spans="2:14" ht="15" thickBot="1" x14ac:dyDescent="0.25">
      <c r="B145" s="4" t="s">
        <v>73</v>
      </c>
      <c r="C145" s="10">
        <v>115</v>
      </c>
      <c r="D145" s="10">
        <v>0</v>
      </c>
      <c r="E145" s="10">
        <v>16</v>
      </c>
      <c r="F145" s="10">
        <v>131</v>
      </c>
      <c r="G145" s="10">
        <v>88</v>
      </c>
      <c r="H145" s="10">
        <v>0</v>
      </c>
      <c r="I145" s="10">
        <v>5</v>
      </c>
      <c r="J145" s="10">
        <v>93</v>
      </c>
      <c r="K145" s="6">
        <f t="shared" si="16"/>
        <v>-0.23478260869565218</v>
      </c>
      <c r="L145" s="6" t="str">
        <f t="shared" si="15"/>
        <v>-</v>
      </c>
      <c r="M145" s="6">
        <f t="shared" si="15"/>
        <v>-0.6875</v>
      </c>
      <c r="N145" s="6">
        <f t="shared" si="15"/>
        <v>-0.29007633587786258</v>
      </c>
    </row>
    <row r="146" spans="2:14" ht="15" thickBot="1" x14ac:dyDescent="0.25">
      <c r="B146" s="4" t="s">
        <v>74</v>
      </c>
      <c r="C146" s="10">
        <v>53</v>
      </c>
      <c r="D146" s="10">
        <v>0</v>
      </c>
      <c r="E146" s="10">
        <v>4</v>
      </c>
      <c r="F146" s="10">
        <v>57</v>
      </c>
      <c r="G146" s="10">
        <v>52</v>
      </c>
      <c r="H146" s="10">
        <v>0</v>
      </c>
      <c r="I146" s="10">
        <v>10</v>
      </c>
      <c r="J146" s="10">
        <v>62</v>
      </c>
      <c r="K146" s="6">
        <f t="shared" si="16"/>
        <v>-1.8867924528301886E-2</v>
      </c>
      <c r="L146" s="6" t="str">
        <f t="shared" si="15"/>
        <v>-</v>
      </c>
      <c r="M146" s="6">
        <f t="shared" si="15"/>
        <v>1.5</v>
      </c>
      <c r="N146" s="6">
        <f t="shared" si="15"/>
        <v>8.771929824561403E-2</v>
      </c>
    </row>
    <row r="147" spans="2:14" ht="15" thickBot="1" x14ac:dyDescent="0.25">
      <c r="B147" s="4" t="s">
        <v>75</v>
      </c>
      <c r="C147" s="10">
        <v>4</v>
      </c>
      <c r="D147" s="10">
        <v>0</v>
      </c>
      <c r="E147" s="10">
        <v>0</v>
      </c>
      <c r="F147" s="10">
        <v>4</v>
      </c>
      <c r="G147" s="10">
        <v>0</v>
      </c>
      <c r="H147" s="10">
        <v>0</v>
      </c>
      <c r="I147" s="10">
        <v>2</v>
      </c>
      <c r="J147" s="10">
        <v>2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-0.5</v>
      </c>
    </row>
    <row r="148" spans="2:14" ht="15" thickBot="1" x14ac:dyDescent="0.25">
      <c r="B148" s="7" t="s">
        <v>68</v>
      </c>
      <c r="C148" s="10">
        <v>206</v>
      </c>
      <c r="D148" s="10">
        <v>0</v>
      </c>
      <c r="E148" s="10">
        <v>27</v>
      </c>
      <c r="F148" s="10">
        <v>233</v>
      </c>
      <c r="G148" s="10">
        <v>168</v>
      </c>
      <c r="H148" s="10">
        <v>0</v>
      </c>
      <c r="I148" s="10">
        <v>22</v>
      </c>
      <c r="J148" s="10">
        <v>190</v>
      </c>
      <c r="K148" s="6">
        <f t="shared" ref="K148" si="17">IF(C148=0,"-",(G148-C148)/C148)</f>
        <v>-0.18446601941747573</v>
      </c>
      <c r="L148" s="6" t="str">
        <f t="shared" ref="L148" si="18">IF(D148=0,"-",(H148-D148)/D148)</f>
        <v>-</v>
      </c>
      <c r="M148" s="6">
        <f t="shared" ref="M148" si="19">IF(E148=0,"-",(I148-E148)/E148)</f>
        <v>-0.18518518518518517</v>
      </c>
      <c r="N148" s="6">
        <f t="shared" ref="N148" si="20">IF(F148=0,"-",(J148-F148)/F148)</f>
        <v>-0.18454935622317598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0.15441176470588236</v>
      </c>
      <c r="D149" s="6" t="str">
        <f t="shared" si="21"/>
        <v>-</v>
      </c>
      <c r="E149" s="6">
        <f t="shared" si="21"/>
        <v>0.1111111111111111</v>
      </c>
      <c r="F149" s="6">
        <f t="shared" si="21"/>
        <v>0.14935064935064934</v>
      </c>
      <c r="G149" s="6">
        <f t="shared" si="21"/>
        <v>0.16190476190476191</v>
      </c>
      <c r="H149" s="6" t="str">
        <f t="shared" si="21"/>
        <v>-</v>
      </c>
      <c r="I149" s="6">
        <f t="shared" si="21"/>
        <v>0.44444444444444442</v>
      </c>
      <c r="J149" s="6">
        <f t="shared" si="21"/>
        <v>0.18421052631578946</v>
      </c>
      <c r="K149" s="6">
        <f>IF(OR(C149="-",G149="-"),"-",(G149-C149)/C149)</f>
        <v>4.8526077097505671E-2</v>
      </c>
      <c r="L149" s="6" t="str">
        <f t="shared" ref="L149:N150" si="22">IF(OR(D149="-",H149="-"),"-",(H149-D149)/D149)</f>
        <v>-</v>
      </c>
      <c r="M149" s="6">
        <f t="shared" si="22"/>
        <v>3</v>
      </c>
      <c r="N149" s="6">
        <f t="shared" si="22"/>
        <v>0.23340961098398166</v>
      </c>
    </row>
    <row r="150" spans="2:14" ht="29.25" thickBot="1" x14ac:dyDescent="0.25">
      <c r="B150" s="7" t="s">
        <v>77</v>
      </c>
      <c r="C150" s="6">
        <f t="shared" si="21"/>
        <v>0.19696969696969696</v>
      </c>
      <c r="D150" s="6" t="str">
        <f t="shared" si="21"/>
        <v>-</v>
      </c>
      <c r="E150" s="6">
        <f t="shared" si="21"/>
        <v>0.55555555555555558</v>
      </c>
      <c r="F150" s="6">
        <f t="shared" si="21"/>
        <v>0.24</v>
      </c>
      <c r="G150" s="6">
        <f t="shared" si="21"/>
        <v>0.17460317460317459</v>
      </c>
      <c r="H150" s="6" t="str">
        <f t="shared" si="21"/>
        <v>-</v>
      </c>
      <c r="I150" s="6">
        <f t="shared" si="21"/>
        <v>9.0909090909090912E-2</v>
      </c>
      <c r="J150" s="6">
        <f t="shared" si="21"/>
        <v>0.16216216216216217</v>
      </c>
      <c r="K150" s="6">
        <f>IF(OR(C150="-",G150="-"),"-",(G150-C150)/C150)</f>
        <v>-0.11355311355311357</v>
      </c>
      <c r="L150" s="6" t="str">
        <f t="shared" si="22"/>
        <v>-</v>
      </c>
      <c r="M150" s="6">
        <f t="shared" si="22"/>
        <v>-0.83636363636363631</v>
      </c>
      <c r="N150" s="6">
        <f t="shared" si="22"/>
        <v>-0.32432432432432429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167</v>
      </c>
      <c r="D157" s="19">
        <v>140</v>
      </c>
      <c r="E157" s="18">
        <f>IF(C157=0,"-",(D157-C157)/C157)</f>
        <v>-0.16167664670658682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31</v>
      </c>
      <c r="D158" s="19">
        <v>26</v>
      </c>
      <c r="E158" s="18">
        <f t="shared" ref="E158:E159" si="23">IF(C158=0,"-",(D158-C158)/C158)</f>
        <v>-0.16129032258064516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2</v>
      </c>
      <c r="E159" s="18">
        <f t="shared" si="23"/>
        <v>-0.5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0.82673267326732669</v>
      </c>
      <c r="D160" s="18">
        <f>IF(D157=0,"-",D157/(D157+D158+D159))</f>
        <v>0.83333333333333337</v>
      </c>
      <c r="E160" s="18">
        <f>IF(OR(C160="-",D160="-"),"-",(D160-C160)/C160)</f>
        <v>7.984031936127841E-3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8</v>
      </c>
      <c r="D166" s="5">
        <v>5</v>
      </c>
      <c r="E166" s="6">
        <f>IF(C166=0,"-",(D166-C166)/C166)</f>
        <v>-0.375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3</v>
      </c>
      <c r="E167" s="6">
        <f t="shared" ref="E167:E168" si="24">IF(C167=0,"-",(D167-C167)/C167)</f>
        <v>-0.25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1</v>
      </c>
      <c r="E168" s="6">
        <f t="shared" si="24"/>
        <v>-0.5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0.75</v>
      </c>
      <c r="D169" s="6">
        <f>IF(D166=0,"-",(D167+D168)/D166)</f>
        <v>0.8</v>
      </c>
      <c r="E169" s="6">
        <f t="shared" ref="E169:E171" si="25">IF(OR(C169="-",D169="-"),"-",(D169-C169)/C169)</f>
        <v>6.6666666666666721E-2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1</v>
      </c>
      <c r="E170" s="6">
        <f t="shared" si="25"/>
        <v>0.24999999999999994</v>
      </c>
    </row>
    <row r="171" spans="2:14" ht="20.100000000000001" customHeight="1" thickBot="1" x14ac:dyDescent="0.25">
      <c r="B171" s="4" t="s">
        <v>40</v>
      </c>
      <c r="C171" s="6">
        <v>0.66666666666666663</v>
      </c>
      <c r="D171" s="6">
        <v>0.5</v>
      </c>
      <c r="E171" s="6">
        <f t="shared" si="25"/>
        <v>-0.24999999999999994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14</v>
      </c>
      <c r="D178" s="5">
        <v>19</v>
      </c>
      <c r="E178" s="6">
        <f>IF(C178=0,"-",(D178-C178)/C178)</f>
        <v>0.35714285714285715</v>
      </c>
      <c r="H178" s="13"/>
    </row>
    <row r="179" spans="2:8" ht="15" thickBot="1" x14ac:dyDescent="0.25">
      <c r="B179" s="4" t="s">
        <v>43</v>
      </c>
      <c r="C179" s="5">
        <v>10</v>
      </c>
      <c r="D179" s="5">
        <v>15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2</v>
      </c>
      <c r="D181" s="5">
        <v>3</v>
      </c>
      <c r="E181" s="6">
        <f t="shared" si="26"/>
        <v>0.5</v>
      </c>
      <c r="H181" s="13"/>
    </row>
    <row r="182" spans="2:8" ht="15" thickBot="1" x14ac:dyDescent="0.25">
      <c r="B182" s="15" t="s">
        <v>79</v>
      </c>
      <c r="C182" s="5">
        <v>302</v>
      </c>
      <c r="D182" s="5">
        <v>294</v>
      </c>
      <c r="E182" s="6">
        <f t="shared" si="26"/>
        <v>-2.6490066225165563E-2</v>
      </c>
      <c r="H182" s="13"/>
    </row>
    <row r="183" spans="2:8" ht="15" thickBot="1" x14ac:dyDescent="0.25">
      <c r="B183" s="4" t="s">
        <v>47</v>
      </c>
      <c r="C183" s="5">
        <v>267</v>
      </c>
      <c r="D183" s="5">
        <v>271</v>
      </c>
      <c r="E183" s="6">
        <f t="shared" si="26"/>
        <v>1.4981273408239701E-2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35</v>
      </c>
      <c r="D185" s="5">
        <v>23</v>
      </c>
      <c r="E185" s="6">
        <f t="shared" si="26"/>
        <v>-0.34285714285714286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3</v>
      </c>
      <c r="E197" s="6">
        <f t="shared" ref="E197:E200" si="27">IF(C197=0,"-",(D197-C197)/C197)</f>
        <v>0.5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4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2</v>
      </c>
      <c r="D200" s="5">
        <v>2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4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4</v>
      </c>
      <c r="E209" s="6">
        <f t="shared" si="28"/>
        <v>3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6</v>
      </c>
      <c r="E221" s="6">
        <f t="shared" ref="E221:E223" si="30">IF(C221=0,"-",(D221-C221)/C221)</f>
        <v>-0.14285714285714285</v>
      </c>
    </row>
    <row r="222" spans="2:5" ht="15" thickBot="1" x14ac:dyDescent="0.25">
      <c r="B222" s="16" t="s">
        <v>92</v>
      </c>
      <c r="C222" s="5">
        <v>2</v>
      </c>
      <c r="D222" s="5">
        <v>7</v>
      </c>
      <c r="E222" s="6">
        <f t="shared" si="30"/>
        <v>2.5</v>
      </c>
    </row>
    <row r="223" spans="2:5" ht="15" thickBot="1" x14ac:dyDescent="0.25">
      <c r="B223" s="16" t="s">
        <v>93</v>
      </c>
      <c r="C223" s="5">
        <v>19</v>
      </c>
      <c r="D223" s="5">
        <v>21</v>
      </c>
      <c r="E223" s="6">
        <f t="shared" si="30"/>
        <v>0.10526315789473684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1725</v>
      </c>
      <c r="D14" s="5">
        <v>1728</v>
      </c>
      <c r="E14" s="6">
        <f>IF(C14&gt;0,(D14-C14)/C14)</f>
        <v>1.7391304347826088E-3</v>
      </c>
    </row>
    <row r="15" spans="1:5" ht="20.100000000000001" customHeight="1" thickBot="1" x14ac:dyDescent="0.25">
      <c r="B15" s="4" t="s">
        <v>17</v>
      </c>
      <c r="C15" s="5">
        <v>1725</v>
      </c>
      <c r="D15" s="5">
        <v>1630</v>
      </c>
      <c r="E15" s="6">
        <f t="shared" ref="E15:E25" si="0">IF(C15&gt;0,(D15-C15)/C15)</f>
        <v>-5.5072463768115941E-2</v>
      </c>
    </row>
    <row r="16" spans="1:5" ht="20.100000000000001" customHeight="1" thickBot="1" x14ac:dyDescent="0.25">
      <c r="B16" s="4" t="s">
        <v>18</v>
      </c>
      <c r="C16" s="5">
        <v>1016</v>
      </c>
      <c r="D16" s="5">
        <v>965</v>
      </c>
      <c r="E16" s="6">
        <f t="shared" si="0"/>
        <v>-5.0196850393700788E-2</v>
      </c>
    </row>
    <row r="17" spans="2:5" ht="20.100000000000001" customHeight="1" thickBot="1" x14ac:dyDescent="0.25">
      <c r="B17" s="4" t="s">
        <v>19</v>
      </c>
      <c r="C17" s="5">
        <v>709</v>
      </c>
      <c r="D17" s="5">
        <v>665</v>
      </c>
      <c r="E17" s="6">
        <f t="shared" si="0"/>
        <v>-6.2059238363892807E-2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0.41101449275362317</v>
      </c>
      <c r="D20" s="6">
        <f>D17/D15</f>
        <v>0.40797546012269936</v>
      </c>
      <c r="E20" s="6">
        <f t="shared" si="0"/>
        <v>-7.3939792501319787E-3</v>
      </c>
    </row>
    <row r="21" spans="2:5" ht="30" customHeight="1" thickBot="1" x14ac:dyDescent="0.25">
      <c r="B21" s="4" t="s">
        <v>23</v>
      </c>
      <c r="C21" s="5">
        <v>153</v>
      </c>
      <c r="D21" s="5">
        <v>103</v>
      </c>
      <c r="E21" s="6">
        <f t="shared" si="0"/>
        <v>-0.32679738562091504</v>
      </c>
    </row>
    <row r="22" spans="2:5" ht="20.100000000000001" customHeight="1" thickBot="1" x14ac:dyDescent="0.25">
      <c r="B22" s="4" t="s">
        <v>24</v>
      </c>
      <c r="C22" s="5">
        <v>75</v>
      </c>
      <c r="D22" s="5">
        <v>50</v>
      </c>
      <c r="E22" s="6">
        <f t="shared" si="0"/>
        <v>-0.33333333333333331</v>
      </c>
    </row>
    <row r="23" spans="2:5" ht="20.100000000000001" customHeight="1" thickBot="1" x14ac:dyDescent="0.25">
      <c r="B23" s="4" t="s">
        <v>25</v>
      </c>
      <c r="C23" s="5">
        <v>78</v>
      </c>
      <c r="D23" s="5">
        <v>53</v>
      </c>
      <c r="E23" s="6">
        <f t="shared" si="0"/>
        <v>-0.32051282051282054</v>
      </c>
    </row>
    <row r="24" spans="2:5" ht="20.100000000000001" customHeight="1" thickBot="1" x14ac:dyDescent="0.25">
      <c r="B24" s="4" t="s">
        <v>21</v>
      </c>
      <c r="C24" s="6">
        <f>C23/C21</f>
        <v>0.50980392156862742</v>
      </c>
      <c r="D24" s="6">
        <f t="shared" ref="D24" si="1">D23/D21</f>
        <v>0.5145631067961165</v>
      </c>
      <c r="E24" s="6">
        <f t="shared" si="0"/>
        <v>9.3353248693055085E-3</v>
      </c>
    </row>
    <row r="25" spans="2:5" ht="20.100000000000001" customHeight="1" thickBot="1" x14ac:dyDescent="0.25">
      <c r="B25" s="7" t="s">
        <v>26</v>
      </c>
      <c r="C25" s="6">
        <v>0.22941300858204142</v>
      </c>
      <c r="D25" s="6">
        <v>0.21608522507330988</v>
      </c>
      <c r="E25" s="6">
        <f t="shared" si="0"/>
        <v>-5.8095151583199479E-2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464</v>
      </c>
      <c r="D34" s="5">
        <v>370</v>
      </c>
      <c r="E34" s="6">
        <f>IF(C34&gt;0,(D34-C34)/C34,"-")</f>
        <v>-0.20258620689655171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393</v>
      </c>
      <c r="D36" s="5">
        <v>310</v>
      </c>
      <c r="E36" s="6">
        <f t="shared" si="2"/>
        <v>-0.21119592875318066</v>
      </c>
    </row>
    <row r="37" spans="2:5" ht="20.100000000000001" customHeight="1" thickBot="1" x14ac:dyDescent="0.25">
      <c r="B37" s="4" t="s">
        <v>30</v>
      </c>
      <c r="C37" s="5">
        <v>71</v>
      </c>
      <c r="D37" s="5">
        <v>60</v>
      </c>
      <c r="E37" s="6">
        <f t="shared" si="2"/>
        <v>-0.15492957746478872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372</v>
      </c>
      <c r="D44" s="5">
        <v>334</v>
      </c>
      <c r="E44" s="6">
        <f>IF(C44&gt;0,(D44-C44)/C44,"-")</f>
        <v>-0.10215053763440861</v>
      </c>
    </row>
    <row r="45" spans="2:5" ht="20.100000000000001" customHeight="1" thickBot="1" x14ac:dyDescent="0.25">
      <c r="B45" s="4" t="s">
        <v>34</v>
      </c>
      <c r="C45" s="5">
        <v>8</v>
      </c>
      <c r="D45" s="5">
        <v>8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1</v>
      </c>
      <c r="D46" s="5">
        <v>3</v>
      </c>
      <c r="E46" s="6">
        <f t="shared" si="3"/>
        <v>2</v>
      </c>
    </row>
    <row r="47" spans="2:5" ht="20.100000000000001" customHeight="1" thickBot="1" x14ac:dyDescent="0.25">
      <c r="B47" s="4" t="s">
        <v>32</v>
      </c>
      <c r="C47" s="5">
        <v>515</v>
      </c>
      <c r="D47" s="5">
        <v>538</v>
      </c>
      <c r="E47" s="6">
        <f t="shared" si="3"/>
        <v>4.4660194174757278E-2</v>
      </c>
    </row>
    <row r="48" spans="2:5" ht="20.100000000000001" customHeight="1" thickBot="1" x14ac:dyDescent="0.25">
      <c r="B48" s="4" t="s">
        <v>35</v>
      </c>
      <c r="C48" s="5">
        <v>215</v>
      </c>
      <c r="D48" s="5">
        <v>236</v>
      </c>
      <c r="E48" s="6">
        <f t="shared" si="3"/>
        <v>9.7674418604651161E-2</v>
      </c>
    </row>
    <row r="49" spans="2:5" ht="20.100000000000001" customHeight="1" thickBot="1" x14ac:dyDescent="0.25">
      <c r="B49" s="4" t="s">
        <v>67</v>
      </c>
      <c r="C49" s="5">
        <v>252</v>
      </c>
      <c r="D49" s="5">
        <v>278</v>
      </c>
      <c r="E49" s="6">
        <f t="shared" si="3"/>
        <v>0.10317460317460317</v>
      </c>
    </row>
    <row r="50" spans="2:5" ht="20.100000000000001" customHeight="1" collapsed="1" thickBot="1" x14ac:dyDescent="0.25">
      <c r="B50" s="4" t="s">
        <v>36</v>
      </c>
      <c r="C50" s="6">
        <f>C44/(C44+C45)</f>
        <v>0.97894736842105268</v>
      </c>
      <c r="D50" s="6">
        <f>D44/(D44+D45)</f>
        <v>0.97660818713450293</v>
      </c>
      <c r="E50" s="6">
        <f t="shared" si="3"/>
        <v>-2.3894862604540473E-3</v>
      </c>
    </row>
    <row r="51" spans="2:5" ht="20.100000000000001" customHeight="1" thickBot="1" x14ac:dyDescent="0.25">
      <c r="B51" s="4" t="s">
        <v>37</v>
      </c>
      <c r="C51" s="6">
        <f>C47/(C46+C47)</f>
        <v>0.99806201550387597</v>
      </c>
      <c r="D51" s="6">
        <f t="shared" ref="D51" si="4">D47/(D46+D47)</f>
        <v>0.99445471349353054</v>
      </c>
      <c r="E51" s="6">
        <f t="shared" si="3"/>
        <v>-3.6143064802684264E-3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383</v>
      </c>
      <c r="D58" s="5">
        <v>346</v>
      </c>
      <c r="E58" s="6">
        <f>IF(C58&gt;0,(D58-C58)/C58,"-")</f>
        <v>-9.6605744125326368E-2</v>
      </c>
    </row>
    <row r="59" spans="2:5" ht="20.100000000000001" customHeight="1" thickBot="1" x14ac:dyDescent="0.25">
      <c r="B59" s="4" t="s">
        <v>41</v>
      </c>
      <c r="C59" s="5">
        <v>180</v>
      </c>
      <c r="D59" s="5">
        <v>203</v>
      </c>
      <c r="E59" s="6">
        <f t="shared" ref="E59:E63" si="5">IF(C59&gt;0,(D59-C59)/C59,"-")</f>
        <v>0.12777777777777777</v>
      </c>
    </row>
    <row r="60" spans="2:5" ht="20.100000000000001" customHeight="1" thickBot="1" x14ac:dyDescent="0.25">
      <c r="B60" s="4" t="s">
        <v>42</v>
      </c>
      <c r="C60" s="5">
        <v>194</v>
      </c>
      <c r="D60" s="5">
        <v>135</v>
      </c>
      <c r="E60" s="6">
        <f t="shared" si="5"/>
        <v>-0.30412371134020616</v>
      </c>
    </row>
    <row r="61" spans="2:5" ht="20.100000000000001" customHeight="1" collapsed="1" thickBot="1" x14ac:dyDescent="0.25">
      <c r="B61" s="4" t="s">
        <v>98</v>
      </c>
      <c r="C61" s="6">
        <f>(C59+C60)/C58</f>
        <v>0.97650130548302871</v>
      </c>
      <c r="D61" s="6">
        <f>(D59+D60)/D58</f>
        <v>0.97687861271676302</v>
      </c>
      <c r="E61" s="6">
        <f t="shared" si="5"/>
        <v>3.863868195728291E-4</v>
      </c>
    </row>
    <row r="62" spans="2:5" ht="20.100000000000001" customHeight="1" thickBot="1" x14ac:dyDescent="0.25">
      <c r="B62" s="4" t="s">
        <v>39</v>
      </c>
      <c r="C62" s="6">
        <v>0.95238095238095233</v>
      </c>
      <c r="D62" s="6">
        <v>0.96666666666666667</v>
      </c>
      <c r="E62" s="6">
        <f t="shared" si="5"/>
        <v>1.5000000000000064E-2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0.99264705882352944</v>
      </c>
      <c r="E63" s="6">
        <f t="shared" si="5"/>
        <v>-7.3529411764705621E-3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1711</v>
      </c>
      <c r="D70" s="5">
        <v>1837</v>
      </c>
      <c r="E70" s="6">
        <f>IF(C70&gt;0,(D70-C70)/C70,"-")</f>
        <v>7.3641145528930446E-2</v>
      </c>
    </row>
    <row r="71" spans="2:10" ht="20.100000000000001" customHeight="1" thickBot="1" x14ac:dyDescent="0.25">
      <c r="B71" s="4" t="s">
        <v>45</v>
      </c>
      <c r="C71" s="5">
        <v>721</v>
      </c>
      <c r="D71" s="5">
        <v>613</v>
      </c>
      <c r="E71" s="6">
        <f t="shared" ref="E71:E77" si="6">IF(C71&gt;0,(D71-C71)/C71,"-")</f>
        <v>-0.14979195561719832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1</v>
      </c>
      <c r="E72" s="6">
        <f t="shared" si="6"/>
        <v>-0.66666666666666663</v>
      </c>
    </row>
    <row r="73" spans="2:10" ht="20.100000000000001" customHeight="1" thickBot="1" x14ac:dyDescent="0.25">
      <c r="B73" s="4" t="s">
        <v>46</v>
      </c>
      <c r="C73" s="5">
        <v>690</v>
      </c>
      <c r="D73" s="5">
        <v>949</v>
      </c>
      <c r="E73" s="6">
        <f t="shared" si="6"/>
        <v>0.37536231884057969</v>
      </c>
    </row>
    <row r="74" spans="2:10" ht="20.100000000000001" customHeight="1" thickBot="1" x14ac:dyDescent="0.25">
      <c r="B74" s="4" t="s">
        <v>47</v>
      </c>
      <c r="C74" s="5">
        <v>248</v>
      </c>
      <c r="D74" s="5">
        <v>207</v>
      </c>
      <c r="E74" s="6">
        <f t="shared" si="6"/>
        <v>-0.16532258064516128</v>
      </c>
    </row>
    <row r="75" spans="2:10" ht="20.100000000000001" customHeight="1" thickBot="1" x14ac:dyDescent="0.25">
      <c r="B75" s="4" t="s">
        <v>48</v>
      </c>
      <c r="C75" s="5">
        <v>49</v>
      </c>
      <c r="D75" s="5">
        <v>65</v>
      </c>
      <c r="E75" s="6">
        <f t="shared" si="6"/>
        <v>0.32653061224489793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2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55</v>
      </c>
      <c r="D90" s="5">
        <v>76</v>
      </c>
      <c r="E90" s="6">
        <f>IF(C90&gt;0,(D90-C90)/C90,"-")</f>
        <v>0.38181818181818183</v>
      </c>
    </row>
    <row r="91" spans="2:5" ht="29.25" thickBot="1" x14ac:dyDescent="0.25">
      <c r="B91" s="4" t="s">
        <v>52</v>
      </c>
      <c r="C91" s="5">
        <v>30</v>
      </c>
      <c r="D91" s="5">
        <v>44</v>
      </c>
      <c r="E91" s="6">
        <f t="shared" ref="E91:E93" si="7">IF(C91&gt;0,(D91-C91)/C91,"-")</f>
        <v>0.46666666666666667</v>
      </c>
    </row>
    <row r="92" spans="2:5" ht="29.25" customHeight="1" thickBot="1" x14ac:dyDescent="0.25">
      <c r="B92" s="4" t="s">
        <v>53</v>
      </c>
      <c r="C92" s="5">
        <v>54</v>
      </c>
      <c r="D92" s="5">
        <v>92</v>
      </c>
      <c r="E92" s="6">
        <f t="shared" si="7"/>
        <v>0.70370370370370372</v>
      </c>
    </row>
    <row r="93" spans="2:5" ht="29.25" customHeight="1" thickBot="1" x14ac:dyDescent="0.25">
      <c r="B93" s="4" t="s">
        <v>54</v>
      </c>
      <c r="C93" s="6">
        <f>(C90+C91)/(C90+C91+C92)</f>
        <v>0.61151079136690645</v>
      </c>
      <c r="D93" s="6">
        <f>(D90+D91)/(D90+D91+D92)</f>
        <v>0.56603773584905659</v>
      </c>
      <c r="E93" s="6">
        <f t="shared" si="7"/>
        <v>-7.4361820199778009E-2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142</v>
      </c>
      <c r="D100" s="5">
        <v>217</v>
      </c>
      <c r="E100" s="6">
        <f>IF(C100&gt;0,(D100-C100)/C100,"-")</f>
        <v>0.528169014084507</v>
      </c>
    </row>
    <row r="101" spans="2:5" ht="20.100000000000001" customHeight="1" thickBot="1" x14ac:dyDescent="0.25">
      <c r="B101" s="4" t="s">
        <v>41</v>
      </c>
      <c r="C101" s="5">
        <v>47</v>
      </c>
      <c r="D101" s="5">
        <v>67</v>
      </c>
      <c r="E101" s="6">
        <f t="shared" ref="E101:E105" si="8">IF(C101&gt;0,(D101-C101)/C101,"-")</f>
        <v>0.42553191489361702</v>
      </c>
    </row>
    <row r="102" spans="2:5" ht="20.100000000000001" customHeight="1" thickBot="1" x14ac:dyDescent="0.25">
      <c r="B102" s="4" t="s">
        <v>42</v>
      </c>
      <c r="C102" s="5">
        <v>40</v>
      </c>
      <c r="D102" s="5">
        <v>55</v>
      </c>
      <c r="E102" s="6">
        <f t="shared" si="8"/>
        <v>0.375</v>
      </c>
    </row>
    <row r="103" spans="2:5" ht="20.100000000000001" customHeight="1" thickBot="1" x14ac:dyDescent="0.25">
      <c r="B103" s="4" t="s">
        <v>98</v>
      </c>
      <c r="C103" s="6">
        <f>(C101+C102)/C100</f>
        <v>0.61267605633802813</v>
      </c>
      <c r="D103" s="6">
        <f>(D101+D102)/D100</f>
        <v>0.56221198156682028</v>
      </c>
      <c r="E103" s="6">
        <f t="shared" si="8"/>
        <v>-8.2366650775994421E-2</v>
      </c>
    </row>
    <row r="104" spans="2:5" ht="20.100000000000001" customHeight="1" thickBot="1" x14ac:dyDescent="0.25">
      <c r="B104" s="4" t="s">
        <v>39</v>
      </c>
      <c r="C104" s="6">
        <v>0.61842105263157898</v>
      </c>
      <c r="D104" s="6">
        <v>0.54918032786885251</v>
      </c>
      <c r="E104" s="6">
        <f t="shared" si="8"/>
        <v>-0.11196372514823853</v>
      </c>
    </row>
    <row r="105" spans="2:5" ht="20.100000000000001" customHeight="1" thickBot="1" x14ac:dyDescent="0.25">
      <c r="B105" s="4" t="s">
        <v>40</v>
      </c>
      <c r="C105" s="6">
        <v>0.60606060606060608</v>
      </c>
      <c r="D105" s="6">
        <v>0.57894736842105265</v>
      </c>
      <c r="E105" s="6">
        <f t="shared" si="8"/>
        <v>-4.4736842105263144E-2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228</v>
      </c>
      <c r="D112" s="5">
        <v>158</v>
      </c>
      <c r="E112" s="6">
        <f>IF(C112&gt;0,(D112-C112)/C112,"-")</f>
        <v>-0.30701754385964913</v>
      </c>
    </row>
    <row r="113" spans="2:14" ht="15" thickBot="1" x14ac:dyDescent="0.25">
      <c r="B113" s="4" t="s">
        <v>56</v>
      </c>
      <c r="C113" s="5">
        <v>86</v>
      </c>
      <c r="D113" s="5">
        <v>65</v>
      </c>
      <c r="E113" s="6">
        <f t="shared" ref="E113:E114" si="9">IF(C113&gt;0,(D113-C113)/C113,"-")</f>
        <v>-0.2441860465116279</v>
      </c>
    </row>
    <row r="114" spans="2:14" ht="15" thickBot="1" x14ac:dyDescent="0.25">
      <c r="B114" s="4" t="s">
        <v>57</v>
      </c>
      <c r="C114" s="5">
        <v>142</v>
      </c>
      <c r="D114" s="5">
        <v>93</v>
      </c>
      <c r="E114" s="6">
        <f t="shared" si="9"/>
        <v>-0.34507042253521125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3</v>
      </c>
      <c r="H128" s="10">
        <v>0</v>
      </c>
      <c r="I128" s="10">
        <v>0</v>
      </c>
      <c r="J128" s="10">
        <v>3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3</v>
      </c>
      <c r="H133" s="10">
        <v>0</v>
      </c>
      <c r="I133" s="10">
        <v>0</v>
      </c>
      <c r="J133" s="10">
        <v>3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8</v>
      </c>
      <c r="H143" s="10">
        <v>0</v>
      </c>
      <c r="I143" s="10">
        <v>0</v>
      </c>
      <c r="J143" s="10">
        <v>8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25</v>
      </c>
      <c r="D145" s="10">
        <v>0</v>
      </c>
      <c r="E145" s="10">
        <v>2</v>
      </c>
      <c r="F145" s="10">
        <v>27</v>
      </c>
      <c r="G145" s="10">
        <v>15</v>
      </c>
      <c r="H145" s="10">
        <v>0</v>
      </c>
      <c r="I145" s="10">
        <v>3</v>
      </c>
      <c r="J145" s="10">
        <v>18</v>
      </c>
      <c r="K145" s="6">
        <f t="shared" si="16"/>
        <v>-0.4</v>
      </c>
      <c r="L145" s="6" t="str">
        <f t="shared" si="15"/>
        <v>-</v>
      </c>
      <c r="M145" s="6">
        <f t="shared" si="15"/>
        <v>0.5</v>
      </c>
      <c r="N145" s="6">
        <f t="shared" si="15"/>
        <v>-0.33333333333333331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1</v>
      </c>
      <c r="F146" s="10">
        <v>4</v>
      </c>
      <c r="G146" s="10">
        <v>3</v>
      </c>
      <c r="H146" s="10">
        <v>0</v>
      </c>
      <c r="I146" s="10">
        <v>0</v>
      </c>
      <c r="J146" s="10">
        <v>3</v>
      </c>
      <c r="K146" s="6">
        <f t="shared" si="16"/>
        <v>0</v>
      </c>
      <c r="L146" s="6" t="str">
        <f t="shared" si="15"/>
        <v>-</v>
      </c>
      <c r="M146" s="6">
        <f t="shared" si="15"/>
        <v>-1</v>
      </c>
      <c r="N146" s="6">
        <f t="shared" si="15"/>
        <v>-0.25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28</v>
      </c>
      <c r="D148" s="10">
        <v>0</v>
      </c>
      <c r="E148" s="10">
        <v>3</v>
      </c>
      <c r="F148" s="10">
        <v>31</v>
      </c>
      <c r="G148" s="10">
        <v>26</v>
      </c>
      <c r="H148" s="10">
        <v>0</v>
      </c>
      <c r="I148" s="10">
        <v>3</v>
      </c>
      <c r="J148" s="10">
        <v>29</v>
      </c>
      <c r="K148" s="6">
        <f t="shared" ref="K148" si="17">IF(C148=0,"-",(G148-C148)/C148)</f>
        <v>-7.1428571428571425E-2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-6.4516129032258063E-2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0.34782608695652173</v>
      </c>
      <c r="H149" s="6" t="str">
        <f t="shared" si="21"/>
        <v>-</v>
      </c>
      <c r="I149" s="6" t="str">
        <f t="shared" si="21"/>
        <v>-</v>
      </c>
      <c r="J149" s="6">
        <f t="shared" si="21"/>
        <v>0.30769230769230771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28</v>
      </c>
      <c r="D157" s="19">
        <v>24</v>
      </c>
      <c r="E157" s="18">
        <f>IF(C157=0,"-",(D157-C157)/C157)</f>
        <v>-0.14285714285714285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0.92307692307692313</v>
      </c>
      <c r="E160" s="18">
        <f>IF(OR(C160="-",D160="-"),"-",(D160-C160)/C160)</f>
        <v>-7.6923076923076872E-2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3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3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3</v>
      </c>
      <c r="E178" s="6">
        <f>IF(C178=0,"-",(D178-C178)/C178)</f>
        <v>2</v>
      </c>
      <c r="H178" s="13"/>
    </row>
    <row r="179" spans="2:8" ht="15" thickBot="1" x14ac:dyDescent="0.25">
      <c r="B179" s="4" t="s">
        <v>43</v>
      </c>
      <c r="C179" s="5">
        <v>0</v>
      </c>
      <c r="D179" s="5">
        <v>2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26</v>
      </c>
      <c r="D182" s="5">
        <v>30</v>
      </c>
      <c r="E182" s="6">
        <f t="shared" si="26"/>
        <v>0.15384615384615385</v>
      </c>
      <c r="H182" s="13"/>
    </row>
    <row r="183" spans="2:8" ht="15" thickBot="1" x14ac:dyDescent="0.25">
      <c r="B183" s="4" t="s">
        <v>47</v>
      </c>
      <c r="C183" s="5">
        <v>24</v>
      </c>
      <c r="D183" s="5">
        <v>26</v>
      </c>
      <c r="E183" s="6">
        <f t="shared" si="26"/>
        <v>8.3333333333333329E-2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4</v>
      </c>
      <c r="E185" s="6">
        <f t="shared" si="26"/>
        <v>1</v>
      </c>
      <c r="H185" s="13"/>
    </row>
    <row r="186" spans="2:8" s="22" customFormat="1" x14ac:dyDescent="0.2"/>
    <row r="187" spans="2:8" s="22" customFormat="1" x14ac:dyDescent="0.2"/>
    <row r="188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5</v>
      </c>
      <c r="D197" s="5">
        <v>2</v>
      </c>
      <c r="E197" s="6">
        <f t="shared" ref="E197:E200" si="27">IF(C197=0,"-",(D197-C197)/C197)</f>
        <v>-0.6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5</v>
      </c>
      <c r="D199" s="5">
        <v>2</v>
      </c>
      <c r="E199" s="6">
        <f t="shared" si="27"/>
        <v>-0.6</v>
      </c>
    </row>
    <row r="200" spans="2:5" ht="15" thickBot="1" x14ac:dyDescent="0.25">
      <c r="B200" s="4" t="s">
        <v>85</v>
      </c>
      <c r="C200" s="5">
        <v>5</v>
      </c>
      <c r="D200" s="5">
        <v>2</v>
      </c>
      <c r="E200" s="6">
        <f t="shared" si="27"/>
        <v>-0.6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5</v>
      </c>
      <c r="D208" s="5">
        <v>2</v>
      </c>
      <c r="E208" s="6">
        <f t="shared" si="28"/>
        <v>-0.6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2</v>
      </c>
      <c r="E209" s="6">
        <f t="shared" si="28"/>
        <v>-0.6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3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6</v>
      </c>
      <c r="D222" s="5">
        <v>4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12</v>
      </c>
      <c r="D223" s="5">
        <v>3</v>
      </c>
      <c r="E223" s="6">
        <f t="shared" si="30"/>
        <v>-0.75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571</v>
      </c>
      <c r="D14" s="5">
        <v>435</v>
      </c>
      <c r="E14" s="6">
        <f>IF(C14&gt;0,(D14-C14)/C14)</f>
        <v>-0.23817863397548161</v>
      </c>
    </row>
    <row r="15" spans="1:5" ht="20.100000000000001" customHeight="1" thickBot="1" x14ac:dyDescent="0.25">
      <c r="B15" s="4" t="s">
        <v>17</v>
      </c>
      <c r="C15" s="5">
        <v>554</v>
      </c>
      <c r="D15" s="5">
        <v>435</v>
      </c>
      <c r="E15" s="6">
        <f t="shared" ref="E15:E25" si="0">IF(C15&gt;0,(D15-C15)/C15)</f>
        <v>-0.2148014440433213</v>
      </c>
    </row>
    <row r="16" spans="1:5" ht="20.100000000000001" customHeight="1" thickBot="1" x14ac:dyDescent="0.25">
      <c r="B16" s="4" t="s">
        <v>18</v>
      </c>
      <c r="C16" s="5">
        <v>299</v>
      </c>
      <c r="D16" s="5">
        <v>235</v>
      </c>
      <c r="E16" s="6">
        <f t="shared" si="0"/>
        <v>-0.21404682274247491</v>
      </c>
    </row>
    <row r="17" spans="2:5" ht="20.100000000000001" customHeight="1" thickBot="1" x14ac:dyDescent="0.25">
      <c r="B17" s="4" t="s">
        <v>19</v>
      </c>
      <c r="C17" s="5">
        <v>255</v>
      </c>
      <c r="D17" s="5">
        <v>200</v>
      </c>
      <c r="E17" s="6">
        <f t="shared" si="0"/>
        <v>-0.21568627450980393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0.46028880866425992</v>
      </c>
      <c r="D20" s="6">
        <f>D17/D15</f>
        <v>0.45977011494252873</v>
      </c>
      <c r="E20" s="6">
        <f t="shared" si="0"/>
        <v>-1.1268875366238387E-3</v>
      </c>
    </row>
    <row r="21" spans="2:5" ht="30" customHeight="1" thickBot="1" x14ac:dyDescent="0.25">
      <c r="B21" s="4" t="s">
        <v>23</v>
      </c>
      <c r="C21" s="5">
        <v>16</v>
      </c>
      <c r="D21" s="5">
        <v>9</v>
      </c>
      <c r="E21" s="6">
        <f t="shared" si="0"/>
        <v>-0.4375</v>
      </c>
    </row>
    <row r="22" spans="2:5" ht="20.100000000000001" customHeight="1" thickBot="1" x14ac:dyDescent="0.25">
      <c r="B22" s="4" t="s">
        <v>24</v>
      </c>
      <c r="C22" s="5">
        <v>10</v>
      </c>
      <c r="D22" s="5">
        <v>6</v>
      </c>
      <c r="E22" s="6">
        <f t="shared" si="0"/>
        <v>-0.4</v>
      </c>
    </row>
    <row r="23" spans="2:5" ht="20.100000000000001" customHeight="1" thickBot="1" x14ac:dyDescent="0.25">
      <c r="B23" s="4" t="s">
        <v>25</v>
      </c>
      <c r="C23" s="5">
        <v>6</v>
      </c>
      <c r="D23" s="5">
        <v>3</v>
      </c>
      <c r="E23" s="6">
        <f t="shared" si="0"/>
        <v>-0.5</v>
      </c>
    </row>
    <row r="24" spans="2:5" ht="20.100000000000001" customHeight="1" thickBot="1" x14ac:dyDescent="0.25">
      <c r="B24" s="4" t="s">
        <v>21</v>
      </c>
      <c r="C24" s="6">
        <f>C23/C21</f>
        <v>0.375</v>
      </c>
      <c r="D24" s="6">
        <f t="shared" ref="D24" si="1">D23/D21</f>
        <v>0.33333333333333331</v>
      </c>
      <c r="E24" s="6">
        <f t="shared" si="0"/>
        <v>-0.11111111111111116</v>
      </c>
    </row>
    <row r="25" spans="2:5" ht="20.100000000000001" customHeight="1" thickBot="1" x14ac:dyDescent="0.25">
      <c r="B25" s="7" t="s">
        <v>26</v>
      </c>
      <c r="C25" s="6">
        <v>0.16682425636732653</v>
      </c>
      <c r="D25" s="6">
        <v>0.13031208996626864</v>
      </c>
      <c r="E25" s="6">
        <f t="shared" si="0"/>
        <v>-0.21886605219244967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121</v>
      </c>
      <c r="D34" s="5">
        <v>95</v>
      </c>
      <c r="E34" s="6">
        <f>IF(C34&gt;0,(D34-C34)/C34,"-")</f>
        <v>-0.21487603305785125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97</v>
      </c>
      <c r="D36" s="5">
        <v>69</v>
      </c>
      <c r="E36" s="6">
        <f t="shared" si="2"/>
        <v>-0.28865979381443296</v>
      </c>
    </row>
    <row r="37" spans="2:5" ht="20.100000000000001" customHeight="1" thickBot="1" x14ac:dyDescent="0.25">
      <c r="B37" s="4" t="s">
        <v>30</v>
      </c>
      <c r="C37" s="5">
        <v>24</v>
      </c>
      <c r="D37" s="5">
        <v>26</v>
      </c>
      <c r="E37" s="6">
        <f t="shared" si="2"/>
        <v>8.3333333333333329E-2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51</v>
      </c>
      <c r="D44" s="5">
        <v>34</v>
      </c>
      <c r="E44" s="6">
        <f>IF(C44&gt;0,(D44-C44)/C44,"-")</f>
        <v>-0.33333333333333331</v>
      </c>
    </row>
    <row r="45" spans="2:5" ht="20.100000000000001" customHeight="1" thickBot="1" x14ac:dyDescent="0.25">
      <c r="B45" s="4" t="s">
        <v>34</v>
      </c>
      <c r="C45" s="5">
        <v>2</v>
      </c>
      <c r="D45" s="5">
        <v>6</v>
      </c>
      <c r="E45" s="6">
        <f t="shared" ref="E45:E51" si="3">IF(C45&gt;0,(D45-C45)/C45,"-")</f>
        <v>2</v>
      </c>
    </row>
    <row r="46" spans="2:5" ht="20.100000000000001" customHeight="1" thickBot="1" x14ac:dyDescent="0.25">
      <c r="B46" s="4" t="s">
        <v>31</v>
      </c>
      <c r="C46" s="5">
        <v>14</v>
      </c>
      <c r="D46" s="5">
        <v>11</v>
      </c>
      <c r="E46" s="6">
        <f t="shared" si="3"/>
        <v>-0.21428571428571427</v>
      </c>
    </row>
    <row r="47" spans="2:5" ht="20.100000000000001" customHeight="1" thickBot="1" x14ac:dyDescent="0.25">
      <c r="B47" s="4" t="s">
        <v>32</v>
      </c>
      <c r="C47" s="5">
        <v>115</v>
      </c>
      <c r="D47" s="5">
        <v>86</v>
      </c>
      <c r="E47" s="6">
        <f t="shared" si="3"/>
        <v>-0.25217391304347825</v>
      </c>
    </row>
    <row r="48" spans="2:5" ht="20.100000000000001" customHeight="1" thickBot="1" x14ac:dyDescent="0.25">
      <c r="B48" s="4" t="s">
        <v>35</v>
      </c>
      <c r="C48" s="5">
        <v>71</v>
      </c>
      <c r="D48" s="5">
        <v>63</v>
      </c>
      <c r="E48" s="6">
        <f t="shared" si="3"/>
        <v>-0.11267605633802817</v>
      </c>
    </row>
    <row r="49" spans="2:5" ht="20.100000000000001" customHeight="1" thickBot="1" x14ac:dyDescent="0.25">
      <c r="B49" s="4" t="s">
        <v>67</v>
      </c>
      <c r="C49" s="5">
        <v>182</v>
      </c>
      <c r="D49" s="5">
        <v>248</v>
      </c>
      <c r="E49" s="6">
        <f t="shared" si="3"/>
        <v>0.36263736263736263</v>
      </c>
    </row>
    <row r="50" spans="2:5" ht="20.100000000000001" customHeight="1" collapsed="1" thickBot="1" x14ac:dyDescent="0.25">
      <c r="B50" s="4" t="s">
        <v>36</v>
      </c>
      <c r="C50" s="6">
        <f>C44/(C44+C45)</f>
        <v>0.96226415094339623</v>
      </c>
      <c r="D50" s="6">
        <f>D44/(D44+D45)</f>
        <v>0.85</v>
      </c>
      <c r="E50" s="6">
        <f t="shared" si="3"/>
        <v>-0.1166666666666667</v>
      </c>
    </row>
    <row r="51" spans="2:5" ht="20.100000000000001" customHeight="1" thickBot="1" x14ac:dyDescent="0.25">
      <c r="B51" s="4" t="s">
        <v>37</v>
      </c>
      <c r="C51" s="6">
        <f>C47/(C46+C47)</f>
        <v>0.89147286821705429</v>
      </c>
      <c r="D51" s="6">
        <f t="shared" ref="D51" si="4">D47/(D46+D47)</f>
        <v>0.88659793814432986</v>
      </c>
      <c r="E51" s="6">
        <f t="shared" si="3"/>
        <v>-5.4683998207082814E-3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54</v>
      </c>
      <c r="D58" s="5">
        <v>40</v>
      </c>
      <c r="E58" s="6">
        <f>IF(C58&gt;0,(D58-C58)/C58,"-")</f>
        <v>-0.25925925925925924</v>
      </c>
    </row>
    <row r="59" spans="2:5" ht="20.100000000000001" customHeight="1" thickBot="1" x14ac:dyDescent="0.25">
      <c r="B59" s="4" t="s">
        <v>41</v>
      </c>
      <c r="C59" s="5">
        <v>29</v>
      </c>
      <c r="D59" s="5">
        <v>20</v>
      </c>
      <c r="E59" s="6">
        <f t="shared" ref="E59:E63" si="5">IF(C59&gt;0,(D59-C59)/C59,"-")</f>
        <v>-0.31034482758620691</v>
      </c>
    </row>
    <row r="60" spans="2:5" ht="20.100000000000001" customHeight="1" thickBot="1" x14ac:dyDescent="0.25">
      <c r="B60" s="4" t="s">
        <v>42</v>
      </c>
      <c r="C60" s="5">
        <v>23</v>
      </c>
      <c r="D60" s="5">
        <v>14</v>
      </c>
      <c r="E60" s="6">
        <f t="shared" si="5"/>
        <v>-0.39130434782608697</v>
      </c>
    </row>
    <row r="61" spans="2:5" ht="20.100000000000001" customHeight="1" collapsed="1" thickBot="1" x14ac:dyDescent="0.25">
      <c r="B61" s="4" t="s">
        <v>98</v>
      </c>
      <c r="C61" s="6">
        <f>(C59+C60)/C58</f>
        <v>0.96296296296296291</v>
      </c>
      <c r="D61" s="6">
        <f>(D59+D60)/D58</f>
        <v>0.85</v>
      </c>
      <c r="E61" s="6">
        <f t="shared" si="5"/>
        <v>-0.11730769230769228</v>
      </c>
    </row>
    <row r="62" spans="2:5" ht="20.100000000000001" customHeight="1" thickBot="1" x14ac:dyDescent="0.25">
      <c r="B62" s="4" t="s">
        <v>39</v>
      </c>
      <c r="C62" s="6">
        <v>0.93548387096774188</v>
      </c>
      <c r="D62" s="6">
        <v>0.86956521739130432</v>
      </c>
      <c r="E62" s="6">
        <f t="shared" si="5"/>
        <v>-7.0464767616191873E-2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0.82352941176470584</v>
      </c>
      <c r="E63" s="6">
        <f t="shared" si="5"/>
        <v>-0.17647058823529416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606</v>
      </c>
      <c r="D70" s="5">
        <v>489</v>
      </c>
      <c r="E70" s="6">
        <f>IF(C70&gt;0,(D70-C70)/C70,"-")</f>
        <v>-0.19306930693069307</v>
      </c>
    </row>
    <row r="71" spans="2:10" ht="20.100000000000001" customHeight="1" thickBot="1" x14ac:dyDescent="0.25">
      <c r="B71" s="4" t="s">
        <v>45</v>
      </c>
      <c r="C71" s="5">
        <v>92</v>
      </c>
      <c r="D71" s="5">
        <v>68</v>
      </c>
      <c r="E71" s="6">
        <f t="shared" ref="E71:E77" si="6">IF(C71&gt;0,(D71-C71)/C71,"-")</f>
        <v>-0.2608695652173913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425</v>
      </c>
      <c r="D73" s="5">
        <v>365</v>
      </c>
      <c r="E73" s="6">
        <f t="shared" si="6"/>
        <v>-0.14117647058823529</v>
      </c>
    </row>
    <row r="74" spans="2:10" ht="20.100000000000001" customHeight="1" thickBot="1" x14ac:dyDescent="0.25">
      <c r="B74" s="4" t="s">
        <v>47</v>
      </c>
      <c r="C74" s="5">
        <v>73</v>
      </c>
      <c r="D74" s="5">
        <v>45</v>
      </c>
      <c r="E74" s="6">
        <f t="shared" si="6"/>
        <v>-0.38356164383561642</v>
      </c>
    </row>
    <row r="75" spans="2:10" ht="20.100000000000001" customHeight="1" thickBot="1" x14ac:dyDescent="0.25">
      <c r="B75" s="4" t="s">
        <v>48</v>
      </c>
      <c r="C75" s="5">
        <v>15</v>
      </c>
      <c r="D75" s="5">
        <v>11</v>
      </c>
      <c r="E75" s="6">
        <f t="shared" si="6"/>
        <v>-0.26666666666666666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24</v>
      </c>
      <c r="D90" s="5">
        <v>30</v>
      </c>
      <c r="E90" s="6">
        <f>IF(C90&gt;0,(D90-C90)/C90,"-")</f>
        <v>0.25</v>
      </c>
    </row>
    <row r="91" spans="2:5" ht="29.25" thickBot="1" x14ac:dyDescent="0.25">
      <c r="B91" s="4" t="s">
        <v>52</v>
      </c>
      <c r="C91" s="5">
        <v>16</v>
      </c>
      <c r="D91" s="5">
        <v>11</v>
      </c>
      <c r="E91" s="6">
        <f t="shared" ref="E91:E93" si="7">IF(C91&gt;0,(D91-C91)/C91,"-")</f>
        <v>-0.3125</v>
      </c>
    </row>
    <row r="92" spans="2:5" ht="29.25" customHeight="1" thickBot="1" x14ac:dyDescent="0.25">
      <c r="B92" s="4" t="s">
        <v>53</v>
      </c>
      <c r="C92" s="5">
        <v>11</v>
      </c>
      <c r="D92" s="5">
        <v>14</v>
      </c>
      <c r="E92" s="6">
        <f t="shared" si="7"/>
        <v>0.27272727272727271</v>
      </c>
    </row>
    <row r="93" spans="2:5" ht="29.25" customHeight="1" thickBot="1" x14ac:dyDescent="0.25">
      <c r="B93" s="4" t="s">
        <v>54</v>
      </c>
      <c r="C93" s="6">
        <f>(C90+C91)/(C90+C91+C92)</f>
        <v>0.78431372549019607</v>
      </c>
      <c r="D93" s="6">
        <f>(D90+D91)/(D90+D91+D92)</f>
        <v>0.74545454545454548</v>
      </c>
      <c r="E93" s="6">
        <f t="shared" si="7"/>
        <v>-4.9545454545454497E-2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51</v>
      </c>
      <c r="D100" s="5">
        <v>55</v>
      </c>
      <c r="E100" s="6">
        <f>IF(C100&gt;0,(D100-C100)/C100,"-")</f>
        <v>7.8431372549019607E-2</v>
      </c>
    </row>
    <row r="101" spans="2:5" ht="20.100000000000001" customHeight="1" thickBot="1" x14ac:dyDescent="0.25">
      <c r="B101" s="4" t="s">
        <v>41</v>
      </c>
      <c r="C101" s="5">
        <v>23</v>
      </c>
      <c r="D101" s="5">
        <v>18</v>
      </c>
      <c r="E101" s="6">
        <f t="shared" ref="E101:E105" si="8">IF(C101&gt;0,(D101-C101)/C101,"-")</f>
        <v>-0.21739130434782608</v>
      </c>
    </row>
    <row r="102" spans="2:5" ht="20.100000000000001" customHeight="1" thickBot="1" x14ac:dyDescent="0.25">
      <c r="B102" s="4" t="s">
        <v>42</v>
      </c>
      <c r="C102" s="5">
        <v>17</v>
      </c>
      <c r="D102" s="5">
        <v>23</v>
      </c>
      <c r="E102" s="6">
        <f t="shared" si="8"/>
        <v>0.35294117647058826</v>
      </c>
    </row>
    <row r="103" spans="2:5" ht="20.100000000000001" customHeight="1" thickBot="1" x14ac:dyDescent="0.25">
      <c r="B103" s="4" t="s">
        <v>98</v>
      </c>
      <c r="C103" s="6">
        <f>(C101+C102)/C100</f>
        <v>0.78431372549019607</v>
      </c>
      <c r="D103" s="6">
        <f>(D101+D102)/D100</f>
        <v>0.74545454545454548</v>
      </c>
      <c r="E103" s="6">
        <f t="shared" si="8"/>
        <v>-4.9545454545454497E-2</v>
      </c>
    </row>
    <row r="104" spans="2:5" ht="20.100000000000001" customHeight="1" thickBot="1" x14ac:dyDescent="0.25">
      <c r="B104" s="4" t="s">
        <v>39</v>
      </c>
      <c r="C104" s="6">
        <v>0.7931034482758621</v>
      </c>
      <c r="D104" s="6">
        <v>0.75</v>
      </c>
      <c r="E104" s="6">
        <f t="shared" si="8"/>
        <v>-5.4347826086956555E-2</v>
      </c>
    </row>
    <row r="105" spans="2:5" ht="20.100000000000001" customHeight="1" thickBot="1" x14ac:dyDescent="0.25">
      <c r="B105" s="4" t="s">
        <v>40</v>
      </c>
      <c r="C105" s="6">
        <v>0.77272727272727271</v>
      </c>
      <c r="D105" s="6">
        <v>0.74193548387096775</v>
      </c>
      <c r="E105" s="6">
        <f t="shared" si="8"/>
        <v>-3.9848197343453476E-2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66</v>
      </c>
      <c r="D112" s="5">
        <v>105</v>
      </c>
      <c r="E112" s="6">
        <f>IF(C112&gt;0,(D112-C112)/C112,"-")</f>
        <v>0.59090909090909094</v>
      </c>
    </row>
    <row r="113" spans="2:14" ht="15" thickBot="1" x14ac:dyDescent="0.25">
      <c r="B113" s="4" t="s">
        <v>56</v>
      </c>
      <c r="C113" s="5">
        <v>52</v>
      </c>
      <c r="D113" s="5">
        <v>93</v>
      </c>
      <c r="E113" s="6">
        <f t="shared" ref="E113:E114" si="9">IF(C113&gt;0,(D113-C113)/C113,"-")</f>
        <v>0.78846153846153844</v>
      </c>
    </row>
    <row r="114" spans="2:14" ht="15" thickBot="1" x14ac:dyDescent="0.25">
      <c r="B114" s="4" t="s">
        <v>57</v>
      </c>
      <c r="C114" s="5">
        <v>14</v>
      </c>
      <c r="D114" s="5">
        <v>12</v>
      </c>
      <c r="E114" s="6">
        <f t="shared" si="9"/>
        <v>-0.14285714285714285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9</v>
      </c>
      <c r="D145" s="10">
        <v>0</v>
      </c>
      <c r="E145" s="10">
        <v>2</v>
      </c>
      <c r="F145" s="10">
        <v>11</v>
      </c>
      <c r="G145" s="10">
        <v>2</v>
      </c>
      <c r="H145" s="10">
        <v>0</v>
      </c>
      <c r="I145" s="10">
        <v>0</v>
      </c>
      <c r="J145" s="10">
        <v>2</v>
      </c>
      <c r="K145" s="6">
        <f t="shared" si="16"/>
        <v>-0.77777777777777779</v>
      </c>
      <c r="L145" s="6" t="str">
        <f t="shared" si="15"/>
        <v>-</v>
      </c>
      <c r="M145" s="6">
        <f t="shared" si="15"/>
        <v>-1</v>
      </c>
      <c r="N145" s="6">
        <f t="shared" si="15"/>
        <v>-0.81818181818181823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9</v>
      </c>
      <c r="D148" s="10">
        <v>0</v>
      </c>
      <c r="E148" s="10">
        <v>2</v>
      </c>
      <c r="F148" s="10">
        <v>11</v>
      </c>
      <c r="G148" s="10">
        <v>3</v>
      </c>
      <c r="H148" s="10">
        <v>0</v>
      </c>
      <c r="I148" s="10">
        <v>0</v>
      </c>
      <c r="J148" s="10">
        <v>3</v>
      </c>
      <c r="K148" s="6">
        <f t="shared" ref="K148" si="17">IF(C148=0,"-",(G148-C148)/C148)</f>
        <v>-0.66666666666666663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-0.72727272727272729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9</v>
      </c>
      <c r="D157" s="19">
        <v>2</v>
      </c>
      <c r="E157" s="18">
        <f>IF(C157=0,"-",(D157-C157)/C157)</f>
        <v>-0.77777777777777779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0.66666666666666663</v>
      </c>
      <c r="E160" s="18">
        <f>IF(OR(C160="-",D160="-"),"-",(D160-C160)/C160)</f>
        <v>-0.33333333333333337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</v>
      </c>
      <c r="D182" s="5">
        <v>3</v>
      </c>
      <c r="E182" s="6">
        <f t="shared" si="26"/>
        <v>0.5</v>
      </c>
      <c r="H182" s="13"/>
    </row>
    <row r="183" spans="2:8" ht="15" thickBot="1" x14ac:dyDescent="0.25">
      <c r="B183" s="4" t="s">
        <v>47</v>
      </c>
      <c r="C183" s="5">
        <v>0</v>
      </c>
      <c r="D183" s="5">
        <v>3</v>
      </c>
      <c r="E183" s="6" t="str">
        <f t="shared" si="26"/>
        <v>-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0</v>
      </c>
      <c r="E185" s="6">
        <f t="shared" si="26"/>
        <v>-1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3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1</v>
      </c>
      <c r="E221" s="6">
        <f t="shared" ref="E221:E223" si="30">IF(C221=0,"-",(D221-C221)/C221)</f>
        <v>-0.83333333333333337</v>
      </c>
    </row>
    <row r="222" spans="2:5" ht="15" thickBot="1" x14ac:dyDescent="0.25">
      <c r="B222" s="16" t="s">
        <v>92</v>
      </c>
      <c r="C222" s="5">
        <v>4</v>
      </c>
      <c r="D222" s="5">
        <v>1</v>
      </c>
      <c r="E222" s="6">
        <f t="shared" si="30"/>
        <v>-0.75</v>
      </c>
    </row>
    <row r="223" spans="2:5" ht="15" thickBot="1" x14ac:dyDescent="0.25">
      <c r="B223" s="16" t="s">
        <v>93</v>
      </c>
      <c r="C223" s="5">
        <v>15</v>
      </c>
      <c r="D223" s="5">
        <v>16</v>
      </c>
      <c r="E223" s="6">
        <f t="shared" si="30"/>
        <v>6.6666666666666666E-2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opLeftCell="C1"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1614</v>
      </c>
      <c r="D14" s="5">
        <v>1457</v>
      </c>
      <c r="E14" s="6">
        <f>IF(C14&gt;0,(D14-C14)/C14)</f>
        <v>-9.7273853779429986E-2</v>
      </c>
    </row>
    <row r="15" spans="1:5" ht="20.100000000000001" customHeight="1" thickBot="1" x14ac:dyDescent="0.25">
      <c r="B15" s="4" t="s">
        <v>17</v>
      </c>
      <c r="C15" s="5">
        <v>1519</v>
      </c>
      <c r="D15" s="5">
        <v>1457</v>
      </c>
      <c r="E15" s="6">
        <f t="shared" ref="E15:E25" si="0">IF(C15&gt;0,(D15-C15)/C15)</f>
        <v>-4.0816326530612242E-2</v>
      </c>
    </row>
    <row r="16" spans="1:5" ht="20.100000000000001" customHeight="1" thickBot="1" x14ac:dyDescent="0.25">
      <c r="B16" s="4" t="s">
        <v>18</v>
      </c>
      <c r="C16" s="5">
        <v>970</v>
      </c>
      <c r="D16" s="5">
        <v>870</v>
      </c>
      <c r="E16" s="6">
        <f t="shared" si="0"/>
        <v>-0.10309278350515463</v>
      </c>
    </row>
    <row r="17" spans="2:5" ht="20.100000000000001" customHeight="1" thickBot="1" x14ac:dyDescent="0.25">
      <c r="B17" s="4" t="s">
        <v>19</v>
      </c>
      <c r="C17" s="5">
        <v>549</v>
      </c>
      <c r="D17" s="5">
        <v>587</v>
      </c>
      <c r="E17" s="6">
        <f t="shared" si="0"/>
        <v>6.9216757741347903E-2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0.36142198815009874</v>
      </c>
      <c r="D20" s="6">
        <f>D17/D15</f>
        <v>0.40288263555250514</v>
      </c>
      <c r="E20" s="6">
        <f t="shared" si="0"/>
        <v>0.11471534317714996</v>
      </c>
    </row>
    <row r="21" spans="2:5" ht="30" customHeight="1" thickBot="1" x14ac:dyDescent="0.25">
      <c r="B21" s="4" t="s">
        <v>23</v>
      </c>
      <c r="C21" s="5">
        <v>165</v>
      </c>
      <c r="D21" s="5">
        <v>112</v>
      </c>
      <c r="E21" s="6">
        <f t="shared" si="0"/>
        <v>-0.32121212121212123</v>
      </c>
    </row>
    <row r="22" spans="2:5" ht="20.100000000000001" customHeight="1" thickBot="1" x14ac:dyDescent="0.25">
      <c r="B22" s="4" t="s">
        <v>24</v>
      </c>
      <c r="C22" s="5">
        <v>90</v>
      </c>
      <c r="D22" s="5">
        <v>67</v>
      </c>
      <c r="E22" s="6">
        <f t="shared" si="0"/>
        <v>-0.25555555555555554</v>
      </c>
    </row>
    <row r="23" spans="2:5" ht="20.100000000000001" customHeight="1" thickBot="1" x14ac:dyDescent="0.25">
      <c r="B23" s="4" t="s">
        <v>25</v>
      </c>
      <c r="C23" s="5">
        <v>75</v>
      </c>
      <c r="D23" s="5">
        <v>45</v>
      </c>
      <c r="E23" s="6">
        <f t="shared" si="0"/>
        <v>-0.4</v>
      </c>
    </row>
    <row r="24" spans="2:5" ht="20.100000000000001" customHeight="1" thickBot="1" x14ac:dyDescent="0.25">
      <c r="B24" s="4" t="s">
        <v>21</v>
      </c>
      <c r="C24" s="6">
        <f>C23/C21</f>
        <v>0.45454545454545453</v>
      </c>
      <c r="D24" s="6">
        <f t="shared" ref="D24" si="1">D23/D21</f>
        <v>0.4017857142857143</v>
      </c>
      <c r="E24" s="6">
        <f t="shared" si="0"/>
        <v>-0.11607142857142851</v>
      </c>
    </row>
    <row r="25" spans="2:5" ht="20.100000000000001" customHeight="1" thickBot="1" x14ac:dyDescent="0.25">
      <c r="B25" s="7" t="s">
        <v>26</v>
      </c>
      <c r="C25" s="6">
        <v>0.13440788856621558</v>
      </c>
      <c r="D25" s="6">
        <v>0.12772265337018618</v>
      </c>
      <c r="E25" s="6">
        <f t="shared" si="0"/>
        <v>-4.9738413923048432E-2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255</v>
      </c>
      <c r="D34" s="5">
        <v>138</v>
      </c>
      <c r="E34" s="6">
        <f>IF(C34&gt;0,(D34-C34)/C34,"-")</f>
        <v>-0.45882352941176469</v>
      </c>
    </row>
    <row r="35" spans="2:5" ht="20.100000000000001" customHeight="1" thickBot="1" x14ac:dyDescent="0.25">
      <c r="B35" s="4" t="s">
        <v>29</v>
      </c>
      <c r="C35" s="5">
        <v>37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162</v>
      </c>
      <c r="D36" s="5">
        <v>84</v>
      </c>
      <c r="E36" s="6">
        <f t="shared" si="2"/>
        <v>-0.48148148148148145</v>
      </c>
    </row>
    <row r="37" spans="2:5" ht="20.100000000000001" customHeight="1" thickBot="1" x14ac:dyDescent="0.25">
      <c r="B37" s="4" t="s">
        <v>30</v>
      </c>
      <c r="C37" s="5">
        <v>56</v>
      </c>
      <c r="D37" s="5">
        <v>54</v>
      </c>
      <c r="E37" s="6">
        <f t="shared" si="2"/>
        <v>-3.5714285714285712E-2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275</v>
      </c>
      <c r="D44" s="5">
        <v>246</v>
      </c>
      <c r="E44" s="6">
        <f>IF(C44&gt;0,(D44-C44)/C44,"-")</f>
        <v>-0.10545454545454545</v>
      </c>
    </row>
    <row r="45" spans="2:5" ht="20.100000000000001" customHeight="1" thickBot="1" x14ac:dyDescent="0.25">
      <c r="B45" s="4" t="s">
        <v>34</v>
      </c>
      <c r="C45" s="5">
        <v>14</v>
      </c>
      <c r="D45" s="5">
        <v>9</v>
      </c>
      <c r="E45" s="6">
        <f t="shared" ref="E45:E51" si="3">IF(C45&gt;0,(D45-C45)/C45,"-")</f>
        <v>-0.35714285714285715</v>
      </c>
    </row>
    <row r="46" spans="2:5" ht="20.100000000000001" customHeight="1" thickBot="1" x14ac:dyDescent="0.25">
      <c r="B46" s="4" t="s">
        <v>31</v>
      </c>
      <c r="C46" s="5">
        <v>15</v>
      </c>
      <c r="D46" s="5">
        <v>13</v>
      </c>
      <c r="E46" s="6">
        <f t="shared" si="3"/>
        <v>-0.13333333333333333</v>
      </c>
    </row>
    <row r="47" spans="2:5" ht="20.100000000000001" customHeight="1" thickBot="1" x14ac:dyDescent="0.25">
      <c r="B47" s="4" t="s">
        <v>32</v>
      </c>
      <c r="C47" s="5">
        <v>508</v>
      </c>
      <c r="D47" s="5">
        <v>441</v>
      </c>
      <c r="E47" s="6">
        <f t="shared" si="3"/>
        <v>-0.13188976377952755</v>
      </c>
    </row>
    <row r="48" spans="2:5" ht="20.100000000000001" customHeight="1" thickBot="1" x14ac:dyDescent="0.25">
      <c r="B48" s="4" t="s">
        <v>35</v>
      </c>
      <c r="C48" s="5">
        <v>281</v>
      </c>
      <c r="D48" s="5">
        <v>312</v>
      </c>
      <c r="E48" s="6">
        <f t="shared" si="3"/>
        <v>0.1103202846975089</v>
      </c>
    </row>
    <row r="49" spans="2:5" ht="20.100000000000001" customHeight="1" thickBot="1" x14ac:dyDescent="0.25">
      <c r="B49" s="4" t="s">
        <v>67</v>
      </c>
      <c r="C49" s="5">
        <v>201</v>
      </c>
      <c r="D49" s="5">
        <v>206</v>
      </c>
      <c r="E49" s="6">
        <f t="shared" si="3"/>
        <v>2.4875621890547265E-2</v>
      </c>
    </row>
    <row r="50" spans="2:5" ht="20.100000000000001" customHeight="1" collapsed="1" thickBot="1" x14ac:dyDescent="0.25">
      <c r="B50" s="4" t="s">
        <v>36</v>
      </c>
      <c r="C50" s="6">
        <f>C44/(C44+C45)</f>
        <v>0.95155709342560557</v>
      </c>
      <c r="D50" s="6">
        <f>D44/(D44+D45)</f>
        <v>0.96470588235294119</v>
      </c>
      <c r="E50" s="6">
        <f t="shared" si="3"/>
        <v>1.3818181818181795E-2</v>
      </c>
    </row>
    <row r="51" spans="2:5" ht="20.100000000000001" customHeight="1" thickBot="1" x14ac:dyDescent="0.25">
      <c r="B51" s="4" t="s">
        <v>37</v>
      </c>
      <c r="C51" s="6">
        <f>C47/(C46+C47)</f>
        <v>0.97131931166347996</v>
      </c>
      <c r="D51" s="6">
        <f t="shared" ref="D51" si="4">D47/(D46+D47)</f>
        <v>0.97136563876651982</v>
      </c>
      <c r="E51" s="6">
        <f t="shared" si="3"/>
        <v>4.7695029310729303E-5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294</v>
      </c>
      <c r="D58" s="5">
        <v>259</v>
      </c>
      <c r="E58" s="6">
        <f>IF(C58&gt;0,(D58-C58)/C58,"-")</f>
        <v>-0.11904761904761904</v>
      </c>
    </row>
    <row r="59" spans="2:5" ht="20.100000000000001" customHeight="1" thickBot="1" x14ac:dyDescent="0.25">
      <c r="B59" s="4" t="s">
        <v>41</v>
      </c>
      <c r="C59" s="5">
        <v>156</v>
      </c>
      <c r="D59" s="5">
        <v>156</v>
      </c>
      <c r="E59" s="6">
        <f t="shared" ref="E59:E63" si="5">IF(C59&gt;0,(D59-C59)/C59,"-")</f>
        <v>0</v>
      </c>
    </row>
    <row r="60" spans="2:5" ht="20.100000000000001" customHeight="1" thickBot="1" x14ac:dyDescent="0.25">
      <c r="B60" s="4" t="s">
        <v>42</v>
      </c>
      <c r="C60" s="5">
        <v>124</v>
      </c>
      <c r="D60" s="5">
        <v>93</v>
      </c>
      <c r="E60" s="6">
        <f t="shared" si="5"/>
        <v>-0.25</v>
      </c>
    </row>
    <row r="61" spans="2:5" ht="20.100000000000001" customHeight="1" collapsed="1" thickBot="1" x14ac:dyDescent="0.25">
      <c r="B61" s="4" t="s">
        <v>98</v>
      </c>
      <c r="C61" s="6">
        <f>(C59+C60)/C58</f>
        <v>0.95238095238095233</v>
      </c>
      <c r="D61" s="6">
        <f>(D59+D60)/D58</f>
        <v>0.96138996138996136</v>
      </c>
      <c r="E61" s="6">
        <f t="shared" si="5"/>
        <v>9.4594594594594808E-3</v>
      </c>
    </row>
    <row r="62" spans="2:5" ht="20.100000000000001" customHeight="1" thickBot="1" x14ac:dyDescent="0.25">
      <c r="B62" s="4" t="s">
        <v>39</v>
      </c>
      <c r="C62" s="6">
        <v>0.94545454545454544</v>
      </c>
      <c r="D62" s="6">
        <v>0.95121951219512191</v>
      </c>
      <c r="E62" s="6">
        <f t="shared" si="5"/>
        <v>6.0975609756097294E-3</v>
      </c>
    </row>
    <row r="63" spans="2:5" ht="20.100000000000001" customHeight="1" thickBot="1" x14ac:dyDescent="0.25">
      <c r="B63" s="4" t="s">
        <v>40</v>
      </c>
      <c r="C63" s="6">
        <v>0.96124031007751942</v>
      </c>
      <c r="D63" s="6">
        <v>0.97894736842105268</v>
      </c>
      <c r="E63" s="6">
        <f t="shared" si="5"/>
        <v>1.8421052631578949E-2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1891</v>
      </c>
      <c r="D70" s="5">
        <v>1637</v>
      </c>
      <c r="E70" s="6">
        <f>IF(C70&gt;0,(D70-C70)/C70,"-")</f>
        <v>-0.13432046536224221</v>
      </c>
    </row>
    <row r="71" spans="2:10" ht="20.100000000000001" customHeight="1" thickBot="1" x14ac:dyDescent="0.25">
      <c r="B71" s="4" t="s">
        <v>45</v>
      </c>
      <c r="C71" s="5">
        <v>766</v>
      </c>
      <c r="D71" s="5">
        <v>514</v>
      </c>
      <c r="E71" s="6">
        <f t="shared" ref="E71:E77" si="6">IF(C71&gt;0,(D71-C71)/C71,"-")</f>
        <v>-0.32898172323759789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3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771</v>
      </c>
      <c r="D73" s="5">
        <v>763</v>
      </c>
      <c r="E73" s="6">
        <f t="shared" si="6"/>
        <v>-1.0376134889753566E-2</v>
      </c>
    </row>
    <row r="74" spans="2:10" ht="20.100000000000001" customHeight="1" thickBot="1" x14ac:dyDescent="0.25">
      <c r="B74" s="4" t="s">
        <v>47</v>
      </c>
      <c r="C74" s="5">
        <v>303</v>
      </c>
      <c r="D74" s="5">
        <v>297</v>
      </c>
      <c r="E74" s="6">
        <f t="shared" si="6"/>
        <v>-1.9801980198019802E-2</v>
      </c>
    </row>
    <row r="75" spans="2:10" ht="20.100000000000001" customHeight="1" thickBot="1" x14ac:dyDescent="0.25">
      <c r="B75" s="4" t="s">
        <v>48</v>
      </c>
      <c r="C75" s="5">
        <v>51</v>
      </c>
      <c r="D75" s="5">
        <v>60</v>
      </c>
      <c r="E75" s="6">
        <f t="shared" si="6"/>
        <v>0.17647058823529413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97</v>
      </c>
      <c r="D90" s="5">
        <v>92</v>
      </c>
      <c r="E90" s="6">
        <f>IF(C90&gt;0,(D90-C90)/C90,"-")</f>
        <v>-5.1546391752577317E-2</v>
      </c>
    </row>
    <row r="91" spans="2:5" ht="29.25" thickBot="1" x14ac:dyDescent="0.25">
      <c r="B91" s="4" t="s">
        <v>52</v>
      </c>
      <c r="C91" s="5">
        <v>71</v>
      </c>
      <c r="D91" s="5">
        <v>47</v>
      </c>
      <c r="E91" s="6">
        <f t="shared" ref="E91:E93" si="7">IF(C91&gt;0,(D91-C91)/C91,"-")</f>
        <v>-0.3380281690140845</v>
      </c>
    </row>
    <row r="92" spans="2:5" ht="29.25" customHeight="1" thickBot="1" x14ac:dyDescent="0.25">
      <c r="B92" s="4" t="s">
        <v>53</v>
      </c>
      <c r="C92" s="5">
        <v>61</v>
      </c>
      <c r="D92" s="5">
        <v>78</v>
      </c>
      <c r="E92" s="6">
        <f t="shared" si="7"/>
        <v>0.27868852459016391</v>
      </c>
    </row>
    <row r="93" spans="2:5" ht="29.25" customHeight="1" thickBot="1" x14ac:dyDescent="0.25">
      <c r="B93" s="4" t="s">
        <v>54</v>
      </c>
      <c r="C93" s="6">
        <f>(C90+C91)/(C90+C91+C92)</f>
        <v>0.73362445414847166</v>
      </c>
      <c r="D93" s="6">
        <f>(D90+D91)/(D90+D91+D92)</f>
        <v>0.64055299539170507</v>
      </c>
      <c r="E93" s="6">
        <f t="shared" si="7"/>
        <v>-0.12686526223392589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229</v>
      </c>
      <c r="D100" s="5">
        <v>221</v>
      </c>
      <c r="E100" s="6">
        <f>IF(C100&gt;0,(D100-C100)/C100,"-")</f>
        <v>-3.4934497816593885E-2</v>
      </c>
    </row>
    <row r="101" spans="2:5" ht="20.100000000000001" customHeight="1" thickBot="1" x14ac:dyDescent="0.25">
      <c r="B101" s="4" t="s">
        <v>41</v>
      </c>
      <c r="C101" s="5">
        <v>102</v>
      </c>
      <c r="D101" s="5">
        <v>87</v>
      </c>
      <c r="E101" s="6">
        <f t="shared" ref="E101:E105" si="8">IF(C101&gt;0,(D101-C101)/C101,"-")</f>
        <v>-0.14705882352941177</v>
      </c>
    </row>
    <row r="102" spans="2:5" ht="20.100000000000001" customHeight="1" thickBot="1" x14ac:dyDescent="0.25">
      <c r="B102" s="4" t="s">
        <v>42</v>
      </c>
      <c r="C102" s="5">
        <v>66</v>
      </c>
      <c r="D102" s="5">
        <v>52</v>
      </c>
      <c r="E102" s="6">
        <f t="shared" si="8"/>
        <v>-0.21212121212121213</v>
      </c>
    </row>
    <row r="103" spans="2:5" ht="20.100000000000001" customHeight="1" thickBot="1" x14ac:dyDescent="0.25">
      <c r="B103" s="4" t="s">
        <v>98</v>
      </c>
      <c r="C103" s="6">
        <f>(C101+C102)/C100</f>
        <v>0.73362445414847166</v>
      </c>
      <c r="D103" s="6">
        <f>(D101+D102)/D100</f>
        <v>0.62895927601809953</v>
      </c>
      <c r="E103" s="6">
        <f t="shared" si="8"/>
        <v>-0.1426686059039001</v>
      </c>
    </row>
    <row r="104" spans="2:5" ht="20.100000000000001" customHeight="1" thickBot="1" x14ac:dyDescent="0.25">
      <c r="B104" s="4" t="s">
        <v>39</v>
      </c>
      <c r="C104" s="6">
        <v>0.73381294964028776</v>
      </c>
      <c r="D104" s="6">
        <v>0.63043478260869568</v>
      </c>
      <c r="E104" s="6">
        <f t="shared" si="8"/>
        <v>-0.14087809036658136</v>
      </c>
    </row>
    <row r="105" spans="2:5" ht="20.100000000000001" customHeight="1" thickBot="1" x14ac:dyDescent="0.25">
      <c r="B105" s="4" t="s">
        <v>40</v>
      </c>
      <c r="C105" s="6">
        <v>0.73333333333333328</v>
      </c>
      <c r="D105" s="6">
        <v>0.62650602409638556</v>
      </c>
      <c r="E105" s="6">
        <f t="shared" si="8"/>
        <v>-0.14567360350492872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254</v>
      </c>
      <c r="D112" s="5">
        <v>312</v>
      </c>
      <c r="E112" s="6">
        <f>IF(C112&gt;0,(D112-C112)/C112,"-")</f>
        <v>0.2283464566929134</v>
      </c>
    </row>
    <row r="113" spans="2:14" ht="15" thickBot="1" x14ac:dyDescent="0.25">
      <c r="B113" s="4" t="s">
        <v>56</v>
      </c>
      <c r="C113" s="5">
        <v>147</v>
      </c>
      <c r="D113" s="5">
        <v>223</v>
      </c>
      <c r="E113" s="6">
        <f t="shared" ref="E113:E114" si="9">IF(C113&gt;0,(D113-C113)/C113,"-")</f>
        <v>0.51700680272108845</v>
      </c>
    </row>
    <row r="114" spans="2:14" ht="15" thickBot="1" x14ac:dyDescent="0.25">
      <c r="B114" s="4" t="s">
        <v>57</v>
      </c>
      <c r="C114" s="5">
        <v>107</v>
      </c>
      <c r="D114" s="5">
        <v>89</v>
      </c>
      <c r="E114" s="6">
        <f t="shared" si="9"/>
        <v>-0.16822429906542055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3</v>
      </c>
      <c r="H128" s="10">
        <v>0</v>
      </c>
      <c r="I128" s="10">
        <v>0</v>
      </c>
      <c r="J128" s="10">
        <v>3</v>
      </c>
      <c r="K128" s="6">
        <f>IF(C128=0,"-",(G128-C128)/C128)</f>
        <v>2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2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3</v>
      </c>
      <c r="H133" s="10">
        <v>0</v>
      </c>
      <c r="I133" s="10">
        <v>0</v>
      </c>
      <c r="J133" s="10">
        <v>3</v>
      </c>
      <c r="K133" s="6">
        <f t="shared" si="11"/>
        <v>0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0.5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0.5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9</v>
      </c>
      <c r="D143" s="10">
        <v>0</v>
      </c>
      <c r="E143" s="10">
        <v>0</v>
      </c>
      <c r="F143" s="10">
        <v>9</v>
      </c>
      <c r="G143" s="10">
        <v>1</v>
      </c>
      <c r="H143" s="10">
        <v>0</v>
      </c>
      <c r="I143" s="10">
        <v>1</v>
      </c>
      <c r="J143" s="10">
        <v>2</v>
      </c>
      <c r="K143" s="6">
        <f>IF(C143=0,"-",(G143-C143)/C143)</f>
        <v>-0.88888888888888884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-0.77777777777777779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25</v>
      </c>
      <c r="D145" s="10">
        <v>0</v>
      </c>
      <c r="E145" s="10">
        <v>3</v>
      </c>
      <c r="F145" s="10">
        <v>28</v>
      </c>
      <c r="G145" s="10">
        <v>19</v>
      </c>
      <c r="H145" s="10">
        <v>0</v>
      </c>
      <c r="I145" s="10">
        <v>0</v>
      </c>
      <c r="J145" s="10">
        <v>19</v>
      </c>
      <c r="K145" s="6">
        <f t="shared" si="16"/>
        <v>-0.24</v>
      </c>
      <c r="L145" s="6" t="str">
        <f t="shared" si="15"/>
        <v>-</v>
      </c>
      <c r="M145" s="6">
        <f t="shared" si="15"/>
        <v>-1</v>
      </c>
      <c r="N145" s="6">
        <f t="shared" si="15"/>
        <v>-0.32142857142857145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1</v>
      </c>
      <c r="F146" s="10">
        <v>4</v>
      </c>
      <c r="G146" s="10">
        <v>6</v>
      </c>
      <c r="H146" s="10">
        <v>0</v>
      </c>
      <c r="I146" s="10">
        <v>2</v>
      </c>
      <c r="J146" s="10">
        <v>8</v>
      </c>
      <c r="K146" s="6">
        <f t="shared" si="16"/>
        <v>1</v>
      </c>
      <c r="L146" s="6" t="str">
        <f t="shared" si="15"/>
        <v>-</v>
      </c>
      <c r="M146" s="6">
        <f t="shared" si="15"/>
        <v>1</v>
      </c>
      <c r="N146" s="6">
        <f t="shared" si="15"/>
        <v>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37</v>
      </c>
      <c r="D148" s="10">
        <v>0</v>
      </c>
      <c r="E148" s="10">
        <v>4</v>
      </c>
      <c r="F148" s="10">
        <v>41</v>
      </c>
      <c r="G148" s="10">
        <v>26</v>
      </c>
      <c r="H148" s="10">
        <v>0</v>
      </c>
      <c r="I148" s="10">
        <v>3</v>
      </c>
      <c r="J148" s="10">
        <v>29</v>
      </c>
      <c r="K148" s="6">
        <f t="shared" ref="K148" si="17">IF(C148=0,"-",(G148-C148)/C148)</f>
        <v>-0.29729729729729731</v>
      </c>
      <c r="L148" s="6" t="str">
        <f t="shared" ref="L148" si="18">IF(D148=0,"-",(H148-D148)/D148)</f>
        <v>-</v>
      </c>
      <c r="M148" s="6">
        <f t="shared" ref="M148" si="19">IF(E148=0,"-",(I148-E148)/E148)</f>
        <v>-0.25</v>
      </c>
      <c r="N148" s="6">
        <f t="shared" ref="N148" si="20">IF(F148=0,"-",(J148-F148)/F148)</f>
        <v>-0.29268292682926828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0.26470588235294118</v>
      </c>
      <c r="D149" s="6" t="str">
        <f t="shared" si="21"/>
        <v>-</v>
      </c>
      <c r="E149" s="6" t="str">
        <f t="shared" si="21"/>
        <v>-</v>
      </c>
      <c r="F149" s="6">
        <f t="shared" si="21"/>
        <v>0.24324324324324326</v>
      </c>
      <c r="G149" s="6">
        <f t="shared" si="21"/>
        <v>0.05</v>
      </c>
      <c r="H149" s="6" t="str">
        <f t="shared" si="21"/>
        <v>-</v>
      </c>
      <c r="I149" s="6">
        <f t="shared" si="21"/>
        <v>1</v>
      </c>
      <c r="J149" s="6">
        <f t="shared" si="21"/>
        <v>9.5238095238095233E-2</v>
      </c>
      <c r="K149" s="6">
        <f>IF(OR(C149="-",G149="-"),"-",(G149-C149)/C149)</f>
        <v>-0.81111111111111112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-0.60846560846560849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28</v>
      </c>
      <c r="D157" s="19">
        <v>20</v>
      </c>
      <c r="E157" s="18">
        <f>IF(C157=0,"-",(D157-C157)/C157)</f>
        <v>-0.2857142857142857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6</v>
      </c>
      <c r="E158" s="18">
        <f t="shared" ref="E158:E159" si="23">IF(C158=0,"-",(D158-C158)/C158)</f>
        <v>-0.33333333333333331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0.7567567567567568</v>
      </c>
      <c r="D160" s="18">
        <f>IF(D157=0,"-",D157/(D157+D158+D159))</f>
        <v>0.76923076923076927</v>
      </c>
      <c r="E160" s="18">
        <f>IF(OR(C160="-",D160="-"),"-",(D160-C160)/C160)</f>
        <v>1.6483516483516484E-2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3</v>
      </c>
      <c r="E166" s="6">
        <f>IF(C166=0,"-",(D166-C166)/C166)</f>
        <v>0.5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2</v>
      </c>
      <c r="E168" s="6">
        <f t="shared" si="24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</v>
      </c>
      <c r="D169" s="6">
        <f>IF(D166=0,"-",(D167+D168)/D166)</f>
        <v>1</v>
      </c>
      <c r="E169" s="6">
        <f t="shared" ref="E169:E171" si="25">IF(OR(C169="-",D169="-"),"-",(D169-C169)/C169)</f>
        <v>1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7</v>
      </c>
      <c r="E178" s="6">
        <f>IF(C178=0,"-",(D178-C178)/C178)</f>
        <v>0.75</v>
      </c>
      <c r="H178" s="13"/>
    </row>
    <row r="179" spans="2:8" ht="15" thickBot="1" x14ac:dyDescent="0.25">
      <c r="B179" s="4" t="s">
        <v>43</v>
      </c>
      <c r="C179" s="5">
        <v>4</v>
      </c>
      <c r="D179" s="5">
        <v>7</v>
      </c>
      <c r="E179" s="6">
        <f t="shared" ref="E179:E185" si="26">IF(C179=0,"-",(D179-C179)/C179)</f>
        <v>0.75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56</v>
      </c>
      <c r="D182" s="5">
        <v>46</v>
      </c>
      <c r="E182" s="6">
        <f t="shared" si="26"/>
        <v>-0.17857142857142858</v>
      </c>
      <c r="H182" s="13"/>
    </row>
    <row r="183" spans="2:8" ht="15" thickBot="1" x14ac:dyDescent="0.25">
      <c r="B183" s="4" t="s">
        <v>47</v>
      </c>
      <c r="C183" s="5">
        <v>55</v>
      </c>
      <c r="D183" s="5">
        <v>44</v>
      </c>
      <c r="E183" s="6">
        <f t="shared" si="26"/>
        <v>-0.2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2</v>
      </c>
      <c r="E185" s="6">
        <f t="shared" si="26"/>
        <v>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4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4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4</v>
      </c>
      <c r="D200" s="5">
        <v>1</v>
      </c>
      <c r="E200" s="6">
        <f t="shared" si="27"/>
        <v>-0.75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4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2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2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6</v>
      </c>
      <c r="E221" s="6">
        <f t="shared" ref="E221:E223" si="30">IF(C221=0,"-",(D221-C221)/C221)</f>
        <v>0.5</v>
      </c>
    </row>
    <row r="222" spans="2:5" ht="15" thickBot="1" x14ac:dyDescent="0.25">
      <c r="B222" s="16" t="s">
        <v>92</v>
      </c>
      <c r="C222" s="5">
        <v>6</v>
      </c>
      <c r="D222" s="5">
        <v>6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17</v>
      </c>
      <c r="D223" s="5">
        <v>16</v>
      </c>
      <c r="E223" s="6">
        <f t="shared" si="30"/>
        <v>-5.8823529411764705E-2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220</v>
      </c>
      <c r="D14" s="5">
        <v>184</v>
      </c>
      <c r="E14" s="6">
        <f>IF(C14&gt;0,(D14-C14)/C14)</f>
        <v>-0.16363636363636364</v>
      </c>
    </row>
    <row r="15" spans="1:5" ht="20.100000000000001" customHeight="1" thickBot="1" x14ac:dyDescent="0.25">
      <c r="B15" s="4" t="s">
        <v>17</v>
      </c>
      <c r="C15" s="5">
        <v>220</v>
      </c>
      <c r="D15" s="5">
        <v>184</v>
      </c>
      <c r="E15" s="6">
        <f t="shared" ref="E15:E25" si="0">IF(C15&gt;0,(D15-C15)/C15)</f>
        <v>-0.16363636363636364</v>
      </c>
    </row>
    <row r="16" spans="1:5" ht="20.100000000000001" customHeight="1" thickBot="1" x14ac:dyDescent="0.25">
      <c r="B16" s="4" t="s">
        <v>18</v>
      </c>
      <c r="C16" s="5">
        <v>137</v>
      </c>
      <c r="D16" s="5">
        <v>113</v>
      </c>
      <c r="E16" s="6">
        <f t="shared" si="0"/>
        <v>-0.17518248175182483</v>
      </c>
    </row>
    <row r="17" spans="2:5" ht="20.100000000000001" customHeight="1" thickBot="1" x14ac:dyDescent="0.25">
      <c r="B17" s="4" t="s">
        <v>19</v>
      </c>
      <c r="C17" s="5">
        <v>83</v>
      </c>
      <c r="D17" s="5">
        <v>71</v>
      </c>
      <c r="E17" s="6">
        <f t="shared" si="0"/>
        <v>-0.14457831325301204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0.37727272727272726</v>
      </c>
      <c r="D20" s="6">
        <f>D17/D15</f>
        <v>0.3858695652173913</v>
      </c>
      <c r="E20" s="6">
        <f t="shared" si="0"/>
        <v>2.2786799371398655E-2</v>
      </c>
    </row>
    <row r="21" spans="2:5" ht="30" customHeight="1" thickBot="1" x14ac:dyDescent="0.25">
      <c r="B21" s="4" t="s">
        <v>23</v>
      </c>
      <c r="C21" s="5">
        <v>21</v>
      </c>
      <c r="D21" s="5">
        <v>12</v>
      </c>
      <c r="E21" s="6">
        <f t="shared" si="0"/>
        <v>-0.42857142857142855</v>
      </c>
    </row>
    <row r="22" spans="2:5" ht="20.100000000000001" customHeight="1" thickBot="1" x14ac:dyDescent="0.25">
      <c r="B22" s="4" t="s">
        <v>24</v>
      </c>
      <c r="C22" s="5">
        <v>13</v>
      </c>
      <c r="D22" s="5">
        <v>4</v>
      </c>
      <c r="E22" s="6">
        <f t="shared" si="0"/>
        <v>-0.69230769230769229</v>
      </c>
    </row>
    <row r="23" spans="2:5" ht="20.100000000000001" customHeight="1" thickBot="1" x14ac:dyDescent="0.25">
      <c r="B23" s="4" t="s">
        <v>25</v>
      </c>
      <c r="C23" s="5">
        <v>8</v>
      </c>
      <c r="D23" s="5">
        <v>8</v>
      </c>
      <c r="E23" s="6">
        <f t="shared" si="0"/>
        <v>0</v>
      </c>
    </row>
    <row r="24" spans="2:5" ht="20.100000000000001" customHeight="1" thickBot="1" x14ac:dyDescent="0.25">
      <c r="B24" s="4" t="s">
        <v>21</v>
      </c>
      <c r="C24" s="6">
        <f>C23/C21</f>
        <v>0.38095238095238093</v>
      </c>
      <c r="D24" s="6">
        <f t="shared" ref="D24" si="1">D23/D21</f>
        <v>0.66666666666666663</v>
      </c>
      <c r="E24" s="6">
        <f t="shared" si="0"/>
        <v>0.75</v>
      </c>
    </row>
    <row r="25" spans="2:5" ht="20.100000000000001" customHeight="1" thickBot="1" x14ac:dyDescent="0.25">
      <c r="B25" s="7" t="s">
        <v>26</v>
      </c>
      <c r="C25" s="6">
        <v>0.13726835964310227</v>
      </c>
      <c r="D25" s="6">
        <v>0.11361250725514653</v>
      </c>
      <c r="E25" s="6">
        <f t="shared" si="0"/>
        <v>-0.17233288464625757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46</v>
      </c>
      <c r="D34" s="5">
        <v>57</v>
      </c>
      <c r="E34" s="6">
        <f>IF(C34&gt;0,(D34-C34)/C34,"-")</f>
        <v>0.2391304347826087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34</v>
      </c>
      <c r="D36" s="5">
        <v>49</v>
      </c>
      <c r="E36" s="6">
        <f t="shared" si="2"/>
        <v>0.44117647058823528</v>
      </c>
    </row>
    <row r="37" spans="2:5" ht="20.100000000000001" customHeight="1" thickBot="1" x14ac:dyDescent="0.25">
      <c r="B37" s="4" t="s">
        <v>30</v>
      </c>
      <c r="C37" s="5">
        <v>12</v>
      </c>
      <c r="D37" s="5">
        <v>8</v>
      </c>
      <c r="E37" s="6">
        <f t="shared" si="2"/>
        <v>-0.33333333333333331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37</v>
      </c>
      <c r="D44" s="5">
        <v>27</v>
      </c>
      <c r="E44" s="6">
        <f>IF(C44&gt;0,(D44-C44)/C44,"-")</f>
        <v>-0.27027027027027029</v>
      </c>
    </row>
    <row r="45" spans="2:5" ht="20.100000000000001" customHeight="1" thickBot="1" x14ac:dyDescent="0.25">
      <c r="B45" s="4" t="s">
        <v>34</v>
      </c>
      <c r="C45" s="5">
        <v>1</v>
      </c>
      <c r="D45" s="5">
        <v>0</v>
      </c>
      <c r="E45" s="6">
        <f t="shared" ref="E45:E51" si="3">IF(C45&gt;0,(D45-C45)/C45,"-")</f>
        <v>-1</v>
      </c>
    </row>
    <row r="46" spans="2:5" ht="20.100000000000001" customHeight="1" thickBot="1" x14ac:dyDescent="0.25">
      <c r="B46" s="4" t="s">
        <v>31</v>
      </c>
      <c r="C46" s="5">
        <v>0</v>
      </c>
      <c r="D46" s="5">
        <v>0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44</v>
      </c>
      <c r="D47" s="5">
        <v>30</v>
      </c>
      <c r="E47" s="6">
        <f t="shared" si="3"/>
        <v>-0.31818181818181818</v>
      </c>
    </row>
    <row r="48" spans="2:5" ht="20.100000000000001" customHeight="1" thickBot="1" x14ac:dyDescent="0.25">
      <c r="B48" s="4" t="s">
        <v>35</v>
      </c>
      <c r="C48" s="5">
        <v>48</v>
      </c>
      <c r="D48" s="5">
        <v>30</v>
      </c>
      <c r="E48" s="6">
        <f t="shared" si="3"/>
        <v>-0.375</v>
      </c>
    </row>
    <row r="49" spans="2:5" ht="20.100000000000001" customHeight="1" thickBot="1" x14ac:dyDescent="0.25">
      <c r="B49" s="4" t="s">
        <v>67</v>
      </c>
      <c r="C49" s="5">
        <v>9</v>
      </c>
      <c r="D49" s="5">
        <v>52</v>
      </c>
      <c r="E49" s="6">
        <f t="shared" si="3"/>
        <v>4.7777777777777777</v>
      </c>
    </row>
    <row r="50" spans="2:5" ht="20.100000000000001" customHeight="1" collapsed="1" thickBot="1" x14ac:dyDescent="0.25">
      <c r="B50" s="4" t="s">
        <v>36</v>
      </c>
      <c r="C50" s="6">
        <f>C44/(C44+C45)</f>
        <v>0.97368421052631582</v>
      </c>
      <c r="D50" s="6">
        <f>D44/(D44+D45)</f>
        <v>1</v>
      </c>
      <c r="E50" s="6">
        <f t="shared" si="3"/>
        <v>2.7027027027026997E-2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1</v>
      </c>
      <c r="E51" s="6">
        <f t="shared" si="3"/>
        <v>0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38</v>
      </c>
      <c r="D58" s="5">
        <v>27</v>
      </c>
      <c r="E58" s="6">
        <f>IF(C58&gt;0,(D58-C58)/C58,"-")</f>
        <v>-0.28947368421052633</v>
      </c>
    </row>
    <row r="59" spans="2:5" ht="20.100000000000001" customHeight="1" thickBot="1" x14ac:dyDescent="0.25">
      <c r="B59" s="4" t="s">
        <v>41</v>
      </c>
      <c r="C59" s="5">
        <v>24</v>
      </c>
      <c r="D59" s="5">
        <v>13</v>
      </c>
      <c r="E59" s="6">
        <f t="shared" ref="E59:E63" si="5">IF(C59&gt;0,(D59-C59)/C59,"-")</f>
        <v>-0.45833333333333331</v>
      </c>
    </row>
    <row r="60" spans="2:5" ht="20.100000000000001" customHeight="1" thickBot="1" x14ac:dyDescent="0.25">
      <c r="B60" s="4" t="s">
        <v>42</v>
      </c>
      <c r="C60" s="5">
        <v>13</v>
      </c>
      <c r="D60" s="5">
        <v>14</v>
      </c>
      <c r="E60" s="6">
        <f t="shared" si="5"/>
        <v>7.6923076923076927E-2</v>
      </c>
    </row>
    <row r="61" spans="2:5" ht="20.100000000000001" customHeight="1" collapsed="1" thickBot="1" x14ac:dyDescent="0.25">
      <c r="B61" s="4" t="s">
        <v>98</v>
      </c>
      <c r="C61" s="6">
        <f>(C59+C60)/C58</f>
        <v>0.97368421052631582</v>
      </c>
      <c r="D61" s="6">
        <f>(D59+D60)/D58</f>
        <v>1</v>
      </c>
      <c r="E61" s="6">
        <f t="shared" si="5"/>
        <v>2.7027027027026997E-2</v>
      </c>
    </row>
    <row r="62" spans="2:5" ht="20.100000000000001" customHeight="1" thickBot="1" x14ac:dyDescent="0.25">
      <c r="B62" s="4" t="s">
        <v>39</v>
      </c>
      <c r="C62" s="6">
        <v>0.96</v>
      </c>
      <c r="D62" s="6">
        <v>1</v>
      </c>
      <c r="E62" s="6">
        <f t="shared" si="5"/>
        <v>4.1666666666666706E-2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313</v>
      </c>
      <c r="D70" s="5">
        <v>238</v>
      </c>
      <c r="E70" s="6">
        <f>IF(C70&gt;0,(D70-C70)/C70,"-")</f>
        <v>-0.23961661341853036</v>
      </c>
    </row>
    <row r="71" spans="2:10" ht="20.100000000000001" customHeight="1" thickBot="1" x14ac:dyDescent="0.25">
      <c r="B71" s="4" t="s">
        <v>45</v>
      </c>
      <c r="C71" s="5">
        <v>148</v>
      </c>
      <c r="D71" s="5">
        <v>83</v>
      </c>
      <c r="E71" s="6">
        <f t="shared" ref="E71:E77" si="6">IF(C71&gt;0,(D71-C71)/C71,"-")</f>
        <v>-0.4391891891891892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96</v>
      </c>
      <c r="D73" s="5">
        <v>121</v>
      </c>
      <c r="E73" s="6">
        <f t="shared" si="6"/>
        <v>0.26041666666666669</v>
      </c>
    </row>
    <row r="74" spans="2:10" ht="20.100000000000001" customHeight="1" thickBot="1" x14ac:dyDescent="0.25">
      <c r="B74" s="4" t="s">
        <v>47</v>
      </c>
      <c r="C74" s="5">
        <v>63</v>
      </c>
      <c r="D74" s="5">
        <v>28</v>
      </c>
      <c r="E74" s="6">
        <f t="shared" si="6"/>
        <v>-0.55555555555555558</v>
      </c>
    </row>
    <row r="75" spans="2:10" ht="20.100000000000001" customHeight="1" thickBot="1" x14ac:dyDescent="0.25">
      <c r="B75" s="4" t="s">
        <v>48</v>
      </c>
      <c r="C75" s="5">
        <v>4</v>
      </c>
      <c r="D75" s="5">
        <v>6</v>
      </c>
      <c r="E75" s="6">
        <f t="shared" si="6"/>
        <v>0.5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14</v>
      </c>
      <c r="D90" s="5">
        <v>6</v>
      </c>
      <c r="E90" s="6">
        <f>IF(C90&gt;0,(D90-C90)/C90,"-")</f>
        <v>-0.5714285714285714</v>
      </c>
    </row>
    <row r="91" spans="2:5" ht="29.25" thickBot="1" x14ac:dyDescent="0.25">
      <c r="B91" s="4" t="s">
        <v>52</v>
      </c>
      <c r="C91" s="5">
        <v>7</v>
      </c>
      <c r="D91" s="5">
        <v>12</v>
      </c>
      <c r="E91" s="6">
        <f t="shared" ref="E91:E93" si="7">IF(C91&gt;0,(D91-C91)/C91,"-")</f>
        <v>0.7142857142857143</v>
      </c>
    </row>
    <row r="92" spans="2:5" ht="29.25" customHeight="1" thickBot="1" x14ac:dyDescent="0.25">
      <c r="B92" s="4" t="s">
        <v>53</v>
      </c>
      <c r="C92" s="5">
        <v>10</v>
      </c>
      <c r="D92" s="5">
        <v>13</v>
      </c>
      <c r="E92" s="6">
        <f t="shared" si="7"/>
        <v>0.3</v>
      </c>
    </row>
    <row r="93" spans="2:5" ht="29.25" customHeight="1" thickBot="1" x14ac:dyDescent="0.25">
      <c r="B93" s="4" t="s">
        <v>54</v>
      </c>
      <c r="C93" s="6">
        <f>(C90+C91)/(C90+C91+C92)</f>
        <v>0.67741935483870963</v>
      </c>
      <c r="D93" s="6">
        <f>(D90+D91)/(D90+D91+D92)</f>
        <v>0.58064516129032262</v>
      </c>
      <c r="E93" s="6">
        <f t="shared" si="7"/>
        <v>-0.14285714285714274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31</v>
      </c>
      <c r="D100" s="5">
        <v>31</v>
      </c>
      <c r="E100" s="6">
        <f>IF(C100&gt;0,(D100-C100)/C100,"-")</f>
        <v>0</v>
      </c>
    </row>
    <row r="101" spans="2:5" ht="20.100000000000001" customHeight="1" thickBot="1" x14ac:dyDescent="0.25">
      <c r="B101" s="4" t="s">
        <v>41</v>
      </c>
      <c r="C101" s="5">
        <v>12</v>
      </c>
      <c r="D101" s="5">
        <v>14</v>
      </c>
      <c r="E101" s="6">
        <f t="shared" ref="E101:E105" si="8">IF(C101&gt;0,(D101-C101)/C101,"-")</f>
        <v>0.16666666666666666</v>
      </c>
    </row>
    <row r="102" spans="2:5" ht="20.100000000000001" customHeight="1" thickBot="1" x14ac:dyDescent="0.25">
      <c r="B102" s="4" t="s">
        <v>42</v>
      </c>
      <c r="C102" s="5">
        <v>9</v>
      </c>
      <c r="D102" s="5">
        <v>4</v>
      </c>
      <c r="E102" s="6">
        <f t="shared" si="8"/>
        <v>-0.55555555555555558</v>
      </c>
    </row>
    <row r="103" spans="2:5" ht="20.100000000000001" customHeight="1" thickBot="1" x14ac:dyDescent="0.25">
      <c r="B103" s="4" t="s">
        <v>98</v>
      </c>
      <c r="C103" s="6">
        <f>(C101+C102)/C100</f>
        <v>0.67741935483870963</v>
      </c>
      <c r="D103" s="6">
        <f>(D101+D102)/D100</f>
        <v>0.58064516129032262</v>
      </c>
      <c r="E103" s="6">
        <f t="shared" si="8"/>
        <v>-0.14285714285714274</v>
      </c>
    </row>
    <row r="104" spans="2:5" ht="20.100000000000001" customHeight="1" thickBot="1" x14ac:dyDescent="0.25">
      <c r="B104" s="4" t="s">
        <v>39</v>
      </c>
      <c r="C104" s="6">
        <v>0.6</v>
      </c>
      <c r="D104" s="6">
        <v>0.60869565217391308</v>
      </c>
      <c r="E104" s="6">
        <f t="shared" si="8"/>
        <v>1.4492753623188508E-2</v>
      </c>
    </row>
    <row r="105" spans="2:5" ht="20.100000000000001" customHeight="1" thickBot="1" x14ac:dyDescent="0.25">
      <c r="B105" s="4" t="s">
        <v>40</v>
      </c>
      <c r="C105" s="6">
        <v>0.81818181818181823</v>
      </c>
      <c r="D105" s="6">
        <v>0.5</v>
      </c>
      <c r="E105" s="6">
        <f t="shared" si="8"/>
        <v>-0.38888888888888895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46</v>
      </c>
      <c r="D112" s="5">
        <v>19</v>
      </c>
      <c r="E112" s="6">
        <f>IF(C112&gt;0,(D112-C112)/C112,"-")</f>
        <v>-0.58695652173913049</v>
      </c>
    </row>
    <row r="113" spans="2:14" ht="15" thickBot="1" x14ac:dyDescent="0.25">
      <c r="B113" s="4" t="s">
        <v>56</v>
      </c>
      <c r="C113" s="5">
        <v>15</v>
      </c>
      <c r="D113" s="5">
        <v>12</v>
      </c>
      <c r="E113" s="6">
        <f t="shared" ref="E113:E114" si="9">IF(C113&gt;0,(D113-C113)/C113,"-")</f>
        <v>-0.2</v>
      </c>
    </row>
    <row r="114" spans="2:14" ht="15" thickBot="1" x14ac:dyDescent="0.25">
      <c r="B114" s="4" t="s">
        <v>57</v>
      </c>
      <c r="C114" s="5">
        <v>31</v>
      </c>
      <c r="D114" s="5">
        <v>7</v>
      </c>
      <c r="E114" s="6">
        <f t="shared" si="9"/>
        <v>-0.77419354838709675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2</v>
      </c>
      <c r="H145" s="10">
        <v>0</v>
      </c>
      <c r="I145" s="10">
        <v>0</v>
      </c>
      <c r="J145" s="10">
        <v>2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1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0</v>
      </c>
      <c r="D148" s="10">
        <v>0</v>
      </c>
      <c r="E148" s="10">
        <v>0</v>
      </c>
      <c r="F148" s="10">
        <v>0</v>
      </c>
      <c r="G148" s="10">
        <v>3</v>
      </c>
      <c r="H148" s="10">
        <v>0</v>
      </c>
      <c r="I148" s="10">
        <v>0</v>
      </c>
      <c r="J148" s="10">
        <v>3</v>
      </c>
      <c r="K148" s="6" t="str">
        <f t="shared" ref="K148" si="17">IF(C148=0,"-",(G148-C148)/C148)</f>
        <v>-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 t="str">
        <f t="shared" ref="N148" si="20">IF(F148=0,"-",(J148-F148)/F148)</f>
        <v>-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0</v>
      </c>
      <c r="D157" s="19">
        <v>3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 t="str">
        <f>IF(C157=0,"-",C157/(C157+C158+C159))</f>
        <v>-</v>
      </c>
      <c r="D160" s="18">
        <f>IF(D157=0,"-",D157/(D157+D158+D159))</f>
        <v>1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0</v>
      </c>
      <c r="D182" s="5">
        <v>3</v>
      </c>
      <c r="E182" s="6" t="str">
        <f t="shared" si="26"/>
        <v>-</v>
      </c>
      <c r="H182" s="13"/>
    </row>
    <row r="183" spans="2:8" ht="15" thickBot="1" x14ac:dyDescent="0.25">
      <c r="B183" s="4" t="s">
        <v>47</v>
      </c>
      <c r="C183" s="5">
        <v>0</v>
      </c>
      <c r="D183" s="5">
        <v>3</v>
      </c>
      <c r="E183" s="6" t="str">
        <f t="shared" si="26"/>
        <v>-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0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3º Trimestre 2020</v>
      </c>
    </row>
    <row r="13" spans="2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9218</v>
      </c>
      <c r="D14" s="5">
        <v>9251</v>
      </c>
      <c r="E14" s="6">
        <f>IF(C14&gt;0,(D14-C14)/C14)</f>
        <v>3.5799522673031028E-3</v>
      </c>
    </row>
    <row r="15" spans="2:5" ht="20.100000000000001" customHeight="1" thickBot="1" x14ac:dyDescent="0.25">
      <c r="B15" s="4" t="s">
        <v>17</v>
      </c>
      <c r="C15" s="5">
        <v>8821</v>
      </c>
      <c r="D15" s="5">
        <v>8776</v>
      </c>
      <c r="E15" s="6">
        <f t="shared" ref="E15:E25" si="0">IF(C15&gt;0,(D15-C15)/C15)</f>
        <v>-5.1014624192268453E-3</v>
      </c>
    </row>
    <row r="16" spans="2:5" ht="20.100000000000001" customHeight="1" thickBot="1" x14ac:dyDescent="0.25">
      <c r="B16" s="4" t="s">
        <v>18</v>
      </c>
      <c r="C16" s="5">
        <v>6854</v>
      </c>
      <c r="D16" s="5">
        <v>6642</v>
      </c>
      <c r="E16" s="6">
        <f t="shared" si="0"/>
        <v>-3.0930843303180626E-2</v>
      </c>
    </row>
    <row r="17" spans="2:5" ht="20.100000000000001" customHeight="1" thickBot="1" x14ac:dyDescent="0.25">
      <c r="B17" s="4" t="s">
        <v>19</v>
      </c>
      <c r="C17" s="5">
        <v>1967</v>
      </c>
      <c r="D17" s="5">
        <v>2134</v>
      </c>
      <c r="E17" s="6">
        <f t="shared" si="0"/>
        <v>8.4900864260294862E-2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0.22299059063598231</v>
      </c>
      <c r="D20" s="6">
        <f>D17/D15</f>
        <v>0.24316317228805834</v>
      </c>
      <c r="E20" s="6">
        <f t="shared" si="0"/>
        <v>9.0463824480408045E-2</v>
      </c>
    </row>
    <row r="21" spans="2:5" ht="30" customHeight="1" thickBot="1" x14ac:dyDescent="0.25">
      <c r="B21" s="4" t="s">
        <v>23</v>
      </c>
      <c r="C21" s="5">
        <v>574</v>
      </c>
      <c r="D21" s="5">
        <v>584</v>
      </c>
      <c r="E21" s="6">
        <f t="shared" si="0"/>
        <v>1.7421602787456445E-2</v>
      </c>
    </row>
    <row r="22" spans="2:5" ht="20.100000000000001" customHeight="1" thickBot="1" x14ac:dyDescent="0.25">
      <c r="B22" s="4" t="s">
        <v>24</v>
      </c>
      <c r="C22" s="5">
        <v>408</v>
      </c>
      <c r="D22" s="5">
        <v>428</v>
      </c>
      <c r="E22" s="6">
        <f t="shared" si="0"/>
        <v>4.9019607843137254E-2</v>
      </c>
    </row>
    <row r="23" spans="2:5" ht="20.100000000000001" customHeight="1" thickBot="1" x14ac:dyDescent="0.25">
      <c r="B23" s="4" t="s">
        <v>25</v>
      </c>
      <c r="C23" s="5">
        <v>166</v>
      </c>
      <c r="D23" s="5">
        <v>156</v>
      </c>
      <c r="E23" s="6">
        <f t="shared" si="0"/>
        <v>-6.0240963855421686E-2</v>
      </c>
    </row>
    <row r="24" spans="2:5" ht="20.100000000000001" customHeight="1" thickBot="1" x14ac:dyDescent="0.25">
      <c r="B24" s="4" t="s">
        <v>21</v>
      </c>
      <c r="C24" s="6">
        <f>C23/C21</f>
        <v>0.28919860627177701</v>
      </c>
      <c r="D24" s="6">
        <f t="shared" ref="D24" si="1">D23/D21</f>
        <v>0.26712328767123289</v>
      </c>
      <c r="E24" s="6">
        <f t="shared" si="0"/>
        <v>-7.6332728172965825E-2</v>
      </c>
    </row>
    <row r="25" spans="2:5" ht="20.100000000000001" customHeight="1" thickBot="1" x14ac:dyDescent="0.25">
      <c r="B25" s="7" t="s">
        <v>26</v>
      </c>
      <c r="C25" s="6">
        <v>0.20149753718887065</v>
      </c>
      <c r="D25" s="6">
        <v>0.20055926233681706</v>
      </c>
      <c r="E25" s="6">
        <f t="shared" si="0"/>
        <v>-4.6565077923215788E-3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2360</v>
      </c>
      <c r="D34" s="5">
        <v>2305</v>
      </c>
      <c r="E34" s="6">
        <f>IF(C34&gt;0,(D34-C34)/C34)</f>
        <v>-2.3305084745762712E-2</v>
      </c>
    </row>
    <row r="35" spans="2:5" ht="20.100000000000001" customHeight="1" thickBot="1" x14ac:dyDescent="0.25">
      <c r="B35" s="4" t="s">
        <v>29</v>
      </c>
      <c r="C35" s="5">
        <v>37</v>
      </c>
      <c r="D35" s="5">
        <v>0</v>
      </c>
      <c r="E35" s="6">
        <f t="shared" ref="E35:E37" si="2">IF(C35&gt;0,(D35-C35)/C35)</f>
        <v>-1</v>
      </c>
    </row>
    <row r="36" spans="2:5" ht="20.100000000000001" customHeight="1" thickBot="1" x14ac:dyDescent="0.25">
      <c r="B36" s="4" t="s">
        <v>28</v>
      </c>
      <c r="C36" s="5">
        <v>1826</v>
      </c>
      <c r="D36" s="5">
        <v>1877</v>
      </c>
      <c r="E36" s="6">
        <f t="shared" si="2"/>
        <v>2.7929901423877329E-2</v>
      </c>
    </row>
    <row r="37" spans="2:5" ht="20.100000000000001" customHeight="1" thickBot="1" x14ac:dyDescent="0.25">
      <c r="B37" s="4" t="s">
        <v>30</v>
      </c>
      <c r="C37" s="5">
        <v>497</v>
      </c>
      <c r="D37" s="5">
        <v>428</v>
      </c>
      <c r="E37" s="6">
        <f t="shared" si="2"/>
        <v>-0.13883299798792756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1103</v>
      </c>
      <c r="D44" s="5">
        <v>1138</v>
      </c>
      <c r="E44" s="6">
        <f>IF(C44&gt;0,(D44-C44)/C44)</f>
        <v>3.1731640979147782E-2</v>
      </c>
    </row>
    <row r="45" spans="2:5" ht="20.100000000000001" customHeight="1" thickBot="1" x14ac:dyDescent="0.25">
      <c r="B45" s="4" t="s">
        <v>34</v>
      </c>
      <c r="C45" s="5">
        <v>150</v>
      </c>
      <c r="D45" s="5">
        <v>135</v>
      </c>
      <c r="E45" s="6">
        <f t="shared" ref="E45:E51" si="3">IF(C45&gt;0,(D45-C45)/C45)</f>
        <v>-0.1</v>
      </c>
    </row>
    <row r="46" spans="2:5" ht="20.100000000000001" customHeight="1" thickBot="1" x14ac:dyDescent="0.25">
      <c r="B46" s="4" t="s">
        <v>31</v>
      </c>
      <c r="C46" s="5">
        <v>138</v>
      </c>
      <c r="D46" s="5">
        <v>160</v>
      </c>
      <c r="E46" s="6">
        <f t="shared" si="3"/>
        <v>0.15942028985507245</v>
      </c>
    </row>
    <row r="47" spans="2:5" ht="20.100000000000001" customHeight="1" thickBot="1" x14ac:dyDescent="0.25">
      <c r="B47" s="4" t="s">
        <v>32</v>
      </c>
      <c r="C47" s="5">
        <v>2392</v>
      </c>
      <c r="D47" s="5">
        <v>3009</v>
      </c>
      <c r="E47" s="6">
        <f t="shared" si="3"/>
        <v>0.25794314381270905</v>
      </c>
    </row>
    <row r="48" spans="2:5" ht="20.100000000000001" customHeight="1" thickBot="1" x14ac:dyDescent="0.25">
      <c r="B48" s="4" t="s">
        <v>35</v>
      </c>
      <c r="C48" s="5">
        <v>1534</v>
      </c>
      <c r="D48" s="5">
        <v>1632</v>
      </c>
      <c r="E48" s="6">
        <f t="shared" si="3"/>
        <v>6.3885267275097787E-2</v>
      </c>
    </row>
    <row r="49" spans="2:5" ht="20.100000000000001" customHeight="1" thickBot="1" x14ac:dyDescent="0.25">
      <c r="B49" s="4" t="s">
        <v>67</v>
      </c>
      <c r="C49" s="5">
        <v>2408</v>
      </c>
      <c r="D49" s="5">
        <v>2172</v>
      </c>
      <c r="E49" s="6">
        <f t="shared" si="3"/>
        <v>-9.8006644518272429E-2</v>
      </c>
    </row>
    <row r="50" spans="2:5" ht="20.100000000000001" customHeight="1" collapsed="1" thickBot="1" x14ac:dyDescent="0.25">
      <c r="B50" s="4" t="s">
        <v>36</v>
      </c>
      <c r="C50" s="6">
        <f>C44/(C44+C45)</f>
        <v>0.88028731045490827</v>
      </c>
      <c r="D50" s="6">
        <f>D44/(D44+D45)</f>
        <v>0.8939512961508248</v>
      </c>
      <c r="E50" s="6">
        <f t="shared" si="3"/>
        <v>1.5522188646403826E-2</v>
      </c>
    </row>
    <row r="51" spans="2:5" ht="20.100000000000001" customHeight="1" thickBot="1" x14ac:dyDescent="0.25">
      <c r="B51" s="4" t="s">
        <v>37</v>
      </c>
      <c r="C51" s="6">
        <f>C47/(C46+C47)</f>
        <v>0.94545454545454544</v>
      </c>
      <c r="D51" s="6">
        <f>D47/(D46+D47)</f>
        <v>0.94951088671505202</v>
      </c>
      <c r="E51" s="6">
        <f t="shared" si="3"/>
        <v>4.2903609486127283E-3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1259</v>
      </c>
      <c r="D58" s="5">
        <v>1274</v>
      </c>
      <c r="E58" s="6">
        <f>IF(C58&gt;0,(D58-C58)/C58)</f>
        <v>1.1914217633042097E-2</v>
      </c>
    </row>
    <row r="59" spans="2:5" ht="20.100000000000001" customHeight="1" thickBot="1" x14ac:dyDescent="0.25">
      <c r="B59" s="4" t="s">
        <v>41</v>
      </c>
      <c r="C59" s="5">
        <v>882</v>
      </c>
      <c r="D59" s="5">
        <v>883</v>
      </c>
      <c r="E59" s="6">
        <f t="shared" ref="E59:E63" si="4">IF(C59&gt;0,(D59-C59)/C59)</f>
        <v>1.1337868480725624E-3</v>
      </c>
    </row>
    <row r="60" spans="2:5" ht="20.100000000000001" customHeight="1" thickBot="1" x14ac:dyDescent="0.25">
      <c r="B60" s="4" t="s">
        <v>42</v>
      </c>
      <c r="C60" s="5">
        <v>224</v>
      </c>
      <c r="D60" s="5">
        <v>256</v>
      </c>
      <c r="E60" s="6">
        <f t="shared" si="4"/>
        <v>0.14285714285714285</v>
      </c>
    </row>
    <row r="61" spans="2:5" ht="20.100000000000001" customHeight="1" collapsed="1" thickBot="1" x14ac:dyDescent="0.25">
      <c r="B61" s="4" t="s">
        <v>98</v>
      </c>
      <c r="C61" s="6">
        <f>(C59+C60)/C58</f>
        <v>0.87847498014297065</v>
      </c>
      <c r="D61" s="6">
        <f>(D59+D60)/D58</f>
        <v>0.89403453689167978</v>
      </c>
      <c r="E61" s="6">
        <f t="shared" si="4"/>
        <v>1.7712008993331634E-2</v>
      </c>
    </row>
    <row r="62" spans="2:5" ht="20.100000000000001" customHeight="1" thickBot="1" x14ac:dyDescent="0.25">
      <c r="B62" s="4" t="s">
        <v>39</v>
      </c>
      <c r="C62" s="6">
        <v>0.86301369863013699</v>
      </c>
      <c r="D62" s="6">
        <v>0.88123752495009977</v>
      </c>
      <c r="E62" s="6">
        <f t="shared" si="4"/>
        <v>2.1116497164401313E-2</v>
      </c>
    </row>
    <row r="63" spans="2:5" ht="20.100000000000001" customHeight="1" thickBot="1" x14ac:dyDescent="0.25">
      <c r="B63" s="4" t="s">
        <v>40</v>
      </c>
      <c r="C63" s="6">
        <v>0.94514767932489452</v>
      </c>
      <c r="D63" s="6">
        <v>0.94117647058823528</v>
      </c>
      <c r="E63" s="6">
        <f t="shared" si="4"/>
        <v>-4.2016806722689256E-3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9370</v>
      </c>
      <c r="D70" s="5">
        <v>10098</v>
      </c>
      <c r="E70" s="6">
        <f t="shared" ref="E70:E75" si="5">IF(C70&gt;0,(D70-C70)/C70)</f>
        <v>7.769477054429029E-2</v>
      </c>
    </row>
    <row r="71" spans="2:10" ht="20.100000000000001" customHeight="1" thickBot="1" x14ac:dyDescent="0.25">
      <c r="B71" s="4" t="s">
        <v>45</v>
      </c>
      <c r="C71" s="5">
        <v>3045</v>
      </c>
      <c r="D71" s="5">
        <v>2943</v>
      </c>
      <c r="E71" s="6">
        <f t="shared" si="5"/>
        <v>-3.3497536945812804E-2</v>
      </c>
    </row>
    <row r="72" spans="2:10" ht="20.100000000000001" customHeight="1" thickBot="1" x14ac:dyDescent="0.25">
      <c r="B72" s="4" t="s">
        <v>43</v>
      </c>
      <c r="C72" s="5">
        <v>11</v>
      </c>
      <c r="D72" s="5">
        <v>17</v>
      </c>
      <c r="E72" s="6">
        <f t="shared" si="5"/>
        <v>0.54545454545454541</v>
      </c>
    </row>
    <row r="73" spans="2:10" ht="20.100000000000001" customHeight="1" thickBot="1" x14ac:dyDescent="0.25">
      <c r="B73" s="4" t="s">
        <v>46</v>
      </c>
      <c r="C73" s="5">
        <v>4294</v>
      </c>
      <c r="D73" s="5">
        <v>5092</v>
      </c>
      <c r="E73" s="6">
        <f t="shared" si="5"/>
        <v>0.18584070796460178</v>
      </c>
    </row>
    <row r="74" spans="2:10" ht="20.100000000000001" customHeight="1" thickBot="1" x14ac:dyDescent="0.25">
      <c r="B74" s="4" t="s">
        <v>47</v>
      </c>
      <c r="C74" s="5">
        <v>1564</v>
      </c>
      <c r="D74" s="5">
        <v>1588</v>
      </c>
      <c r="E74" s="6">
        <f t="shared" si="5"/>
        <v>1.5345268542199489E-2</v>
      </c>
    </row>
    <row r="75" spans="2:10" ht="20.100000000000001" customHeight="1" thickBot="1" x14ac:dyDescent="0.25">
      <c r="B75" s="4" t="s">
        <v>48</v>
      </c>
      <c r="C75" s="5">
        <v>448</v>
      </c>
      <c r="D75" s="5">
        <v>450</v>
      </c>
      <c r="E75" s="6">
        <f t="shared" si="5"/>
        <v>4.464285714285714E-3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10" ht="20.100000000000001" customHeight="1" thickBot="1" x14ac:dyDescent="0.25">
      <c r="B77" s="4" t="s">
        <v>50</v>
      </c>
      <c r="C77" s="5">
        <v>8</v>
      </c>
      <c r="D77" s="5">
        <v>8</v>
      </c>
      <c r="E77" s="6">
        <f>IF(C77&gt;0,(D77-C77)/C77,"-")</f>
        <v>0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366</v>
      </c>
      <c r="D90" s="5">
        <v>372</v>
      </c>
      <c r="E90" s="6">
        <f>IF(C90&gt;0,(D90-C90)/C90,"-")</f>
        <v>1.6393442622950821E-2</v>
      </c>
    </row>
    <row r="91" spans="2:5" ht="29.25" thickBot="1" x14ac:dyDescent="0.25">
      <c r="B91" s="4" t="s">
        <v>52</v>
      </c>
      <c r="C91" s="5">
        <v>291</v>
      </c>
      <c r="D91" s="5">
        <v>231</v>
      </c>
      <c r="E91" s="6">
        <f t="shared" ref="E91:E93" si="6">IF(C91&gt;0,(D91-C91)/C91,"-")</f>
        <v>-0.20618556701030927</v>
      </c>
    </row>
    <row r="92" spans="2:5" ht="29.25" customHeight="1" thickBot="1" x14ac:dyDescent="0.25">
      <c r="B92" s="4" t="s">
        <v>53</v>
      </c>
      <c r="C92" s="5">
        <v>529</v>
      </c>
      <c r="D92" s="5">
        <v>420</v>
      </c>
      <c r="E92" s="6">
        <f t="shared" si="6"/>
        <v>-0.20604914933837429</v>
      </c>
    </row>
    <row r="93" spans="2:5" ht="29.25" customHeight="1" thickBot="1" x14ac:dyDescent="0.25">
      <c r="B93" s="4" t="s">
        <v>54</v>
      </c>
      <c r="C93" s="6">
        <f>(C90+C91)/(C90+C91+C92)</f>
        <v>0.55396290050590224</v>
      </c>
      <c r="D93" s="6">
        <f>(D90+D91)/(D90+D91+D92)</f>
        <v>0.58944281524926689</v>
      </c>
      <c r="E93" s="6">
        <f t="shared" si="6"/>
        <v>6.4047456446926138E-2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1205</v>
      </c>
      <c r="D100" s="5">
        <v>1030</v>
      </c>
      <c r="E100" s="6">
        <f>IF(C100&gt;0,(D100-C100)/C100,"-")</f>
        <v>-0.14522821576763487</v>
      </c>
    </row>
    <row r="101" spans="2:5" ht="20.100000000000001" customHeight="1" thickBot="1" x14ac:dyDescent="0.25">
      <c r="B101" s="4" t="s">
        <v>41</v>
      </c>
      <c r="C101" s="5">
        <v>503</v>
      </c>
      <c r="D101" s="5">
        <v>489</v>
      </c>
      <c r="E101" s="6">
        <f t="shared" ref="E101:E105" si="7">IF(C101&gt;0,(D101-C101)/C101,"-")</f>
        <v>-2.7833001988071572E-2</v>
      </c>
    </row>
    <row r="102" spans="2:5" ht="20.100000000000001" customHeight="1" thickBot="1" x14ac:dyDescent="0.25">
      <c r="B102" s="4" t="s">
        <v>42</v>
      </c>
      <c r="C102" s="5">
        <v>163</v>
      </c>
      <c r="D102" s="5">
        <v>118</v>
      </c>
      <c r="E102" s="6">
        <f t="shared" si="7"/>
        <v>-0.27607361963190186</v>
      </c>
    </row>
    <row r="103" spans="2:5" ht="20.100000000000001" customHeight="1" thickBot="1" x14ac:dyDescent="0.25">
      <c r="B103" s="4" t="s">
        <v>98</v>
      </c>
      <c r="C103" s="6">
        <f>(C101+C102)/C100</f>
        <v>0.55269709543568468</v>
      </c>
      <c r="D103" s="6">
        <f>(D101+D102)/D100</f>
        <v>0.58932038834951461</v>
      </c>
      <c r="E103" s="6">
        <f t="shared" si="7"/>
        <v>6.6262864806554148E-2</v>
      </c>
    </row>
    <row r="104" spans="2:5" ht="20.100000000000001" customHeight="1" thickBot="1" x14ac:dyDescent="0.25">
      <c r="B104" s="4" t="s">
        <v>39</v>
      </c>
      <c r="C104" s="6">
        <v>0.54202586206896552</v>
      </c>
      <c r="D104" s="6">
        <v>0.60147601476014756</v>
      </c>
      <c r="E104" s="6">
        <f t="shared" si="7"/>
        <v>0.10968139502468574</v>
      </c>
    </row>
    <row r="105" spans="2:5" ht="20.100000000000001" customHeight="1" thickBot="1" x14ac:dyDescent="0.25">
      <c r="B105" s="4" t="s">
        <v>40</v>
      </c>
      <c r="C105" s="6">
        <v>0.58844765342960292</v>
      </c>
      <c r="D105" s="6">
        <v>0.54377880184331795</v>
      </c>
      <c r="E105" s="6">
        <f t="shared" si="7"/>
        <v>-7.5909643493257281E-2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1314</v>
      </c>
      <c r="D112" s="5">
        <v>1548</v>
      </c>
      <c r="E112" s="6">
        <f>IF(C112&gt;0,(D112-C112)/C112,"-")</f>
        <v>0.17808219178082191</v>
      </c>
    </row>
    <row r="113" spans="2:14" ht="15" thickBot="1" x14ac:dyDescent="0.25">
      <c r="B113" s="4" t="s">
        <v>56</v>
      </c>
      <c r="C113" s="5">
        <v>520</v>
      </c>
      <c r="D113" s="5">
        <v>626</v>
      </c>
      <c r="E113" s="6">
        <f t="shared" ref="E113:E114" si="8">IF(C113&gt;0,(D113-C113)/C113,"-")</f>
        <v>0.20384615384615384</v>
      </c>
    </row>
    <row r="114" spans="2:14" ht="15" thickBot="1" x14ac:dyDescent="0.25">
      <c r="B114" s="4" t="s">
        <v>57</v>
      </c>
      <c r="C114" s="5">
        <v>794</v>
      </c>
      <c r="D114" s="5">
        <v>922</v>
      </c>
      <c r="E114" s="6">
        <f t="shared" si="8"/>
        <v>0.16120906801007556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13</v>
      </c>
      <c r="D128" s="10">
        <v>9</v>
      </c>
      <c r="E128" s="10">
        <v>1</v>
      </c>
      <c r="F128" s="10">
        <v>23</v>
      </c>
      <c r="G128" s="10">
        <v>12</v>
      </c>
      <c r="H128" s="10">
        <v>4</v>
      </c>
      <c r="I128" s="10">
        <v>3</v>
      </c>
      <c r="J128" s="10">
        <v>19</v>
      </c>
      <c r="K128" s="6">
        <f>IF(C128=0,"-",(G128-C128)/C128)</f>
        <v>-7.6923076923076927E-2</v>
      </c>
      <c r="L128" s="6">
        <f t="shared" ref="L128:N128" si="9">IF(D128=0,"-",(H128-D128)/D128)</f>
        <v>-0.55555555555555558</v>
      </c>
      <c r="M128" s="6">
        <f t="shared" si="9"/>
        <v>2</v>
      </c>
      <c r="N128" s="6">
        <f t="shared" si="9"/>
        <v>-0.17391304347826086</v>
      </c>
    </row>
    <row r="129" spans="2:14" ht="15" thickBot="1" x14ac:dyDescent="0.25">
      <c r="B129" s="4" t="s">
        <v>64</v>
      </c>
      <c r="C129" s="10">
        <v>1</v>
      </c>
      <c r="D129" s="10">
        <v>2</v>
      </c>
      <c r="E129" s="10">
        <v>0</v>
      </c>
      <c r="F129" s="10">
        <v>3</v>
      </c>
      <c r="G129" s="10">
        <v>2</v>
      </c>
      <c r="H129" s="10">
        <v>1</v>
      </c>
      <c r="I129" s="10">
        <v>0</v>
      </c>
      <c r="J129" s="10">
        <v>3</v>
      </c>
      <c r="K129" s="6">
        <f t="shared" ref="K129:K133" si="10">IF(C129=0,"-",(G129-C129)/C129)</f>
        <v>1</v>
      </c>
      <c r="L129" s="6">
        <f t="shared" ref="L129:L133" si="11">IF(D129=0,"-",(H129-D129)/D129)</f>
        <v>-0.5</v>
      </c>
      <c r="M129" s="6" t="str">
        <f t="shared" ref="M129:M133" si="12">IF(E129=0,"-",(I129-E129)/E129)</f>
        <v>-</v>
      </c>
      <c r="N129" s="6">
        <f t="shared" ref="N129:N133" si="13">IF(F129=0,"-",(J129-F129)/F129)</f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5" thickBot="1" x14ac:dyDescent="0.25">
      <c r="B133" s="4" t="s">
        <v>68</v>
      </c>
      <c r="C133" s="10">
        <v>14</v>
      </c>
      <c r="D133" s="10">
        <v>11</v>
      </c>
      <c r="E133" s="10">
        <v>1</v>
      </c>
      <c r="F133" s="10">
        <v>26</v>
      </c>
      <c r="G133" s="10">
        <v>15</v>
      </c>
      <c r="H133" s="10">
        <v>5</v>
      </c>
      <c r="I133" s="10">
        <v>3</v>
      </c>
      <c r="J133" s="10">
        <v>23</v>
      </c>
      <c r="K133" s="6">
        <f t="shared" si="10"/>
        <v>7.1428571428571425E-2</v>
      </c>
      <c r="L133" s="6">
        <f t="shared" si="11"/>
        <v>-0.54545454545454541</v>
      </c>
      <c r="M133" s="6">
        <f t="shared" si="12"/>
        <v>2</v>
      </c>
      <c r="N133" s="6">
        <f t="shared" si="13"/>
        <v>-0.11538461538461539</v>
      </c>
    </row>
    <row r="134" spans="2:14" ht="15" thickBot="1" x14ac:dyDescent="0.25">
      <c r="B134" s="4" t="s">
        <v>36</v>
      </c>
      <c r="C134" s="6">
        <f>IF(C128=0,"-",C128/(C128+C129))</f>
        <v>0.9285714285714286</v>
      </c>
      <c r="D134" s="6">
        <f>IF(D128=0,"-",D128/(D128+D129))</f>
        <v>0.81818181818181823</v>
      </c>
      <c r="E134" s="6">
        <f t="shared" ref="E134:J134" si="14">IF(E128=0,"-",E128/(E128+E129))</f>
        <v>1</v>
      </c>
      <c r="F134" s="6">
        <f t="shared" si="14"/>
        <v>0.88461538461538458</v>
      </c>
      <c r="G134" s="6">
        <f t="shared" si="14"/>
        <v>0.8571428571428571</v>
      </c>
      <c r="H134" s="6">
        <f t="shared" si="14"/>
        <v>0.8</v>
      </c>
      <c r="I134" s="6">
        <f t="shared" si="14"/>
        <v>1</v>
      </c>
      <c r="J134" s="6">
        <f t="shared" si="14"/>
        <v>0.86363636363636365</v>
      </c>
      <c r="K134" s="6">
        <f>IF(OR(C134="-",G134="-"),"-",(G134-C134)/C134)</f>
        <v>-7.6923076923077011E-2</v>
      </c>
      <c r="L134" s="6">
        <f t="shared" ref="L134:N135" si="15">IF(OR(D134="-",H134="-"),"-",(H134-D134)/D134)</f>
        <v>-2.2222222222222227E-2</v>
      </c>
      <c r="M134" s="6">
        <f t="shared" si="15"/>
        <v>0</v>
      </c>
      <c r="N134" s="6">
        <f t="shared" si="15"/>
        <v>-2.3715415019762796E-2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>
        <f t="shared" si="16"/>
        <v>1</v>
      </c>
      <c r="H135" s="6" t="str">
        <f t="shared" si="16"/>
        <v>-</v>
      </c>
      <c r="I135" s="6" t="str">
        <f t="shared" si="16"/>
        <v>-</v>
      </c>
      <c r="J135" s="6">
        <f t="shared" si="16"/>
        <v>1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31</v>
      </c>
      <c r="D143" s="10">
        <v>0</v>
      </c>
      <c r="E143" s="10">
        <v>8</v>
      </c>
      <c r="F143" s="10">
        <v>39</v>
      </c>
      <c r="G143" s="10">
        <v>29</v>
      </c>
      <c r="H143" s="10">
        <v>0</v>
      </c>
      <c r="I143" s="10">
        <v>4</v>
      </c>
      <c r="J143" s="10">
        <v>33</v>
      </c>
      <c r="K143" s="6">
        <f>IF(C143=0,"-",(G143-C143)/C143)</f>
        <v>-6.4516129032258063E-2</v>
      </c>
      <c r="L143" s="6" t="str">
        <f t="shared" ref="L143:N147" si="17">IF(D143=0,"-",(H143-D143)/D143)</f>
        <v>-</v>
      </c>
      <c r="M143" s="6">
        <f t="shared" si="17"/>
        <v>-0.5</v>
      </c>
      <c r="N143" s="6">
        <f t="shared" si="17"/>
        <v>-0.15384615384615385</v>
      </c>
    </row>
    <row r="144" spans="2:14" ht="15" thickBot="1" x14ac:dyDescent="0.25">
      <c r="B144" s="4" t="s">
        <v>72</v>
      </c>
      <c r="C144" s="10">
        <v>11</v>
      </c>
      <c r="D144" s="10">
        <v>0</v>
      </c>
      <c r="E144" s="10">
        <v>4</v>
      </c>
      <c r="F144" s="10">
        <v>15</v>
      </c>
      <c r="G144" s="10">
        <v>5</v>
      </c>
      <c r="H144" s="10">
        <v>0</v>
      </c>
      <c r="I144" s="10">
        <v>0</v>
      </c>
      <c r="J144" s="10">
        <v>5</v>
      </c>
      <c r="K144" s="6">
        <f t="shared" ref="K144:K147" si="18">IF(C144=0,"-",(G144-C144)/C144)</f>
        <v>-0.54545454545454541</v>
      </c>
      <c r="L144" s="6" t="str">
        <f t="shared" si="17"/>
        <v>-</v>
      </c>
      <c r="M144" s="6">
        <f t="shared" si="17"/>
        <v>-1</v>
      </c>
      <c r="N144" s="6">
        <f t="shared" si="17"/>
        <v>-0.66666666666666663</v>
      </c>
    </row>
    <row r="145" spans="2:14" ht="15" thickBot="1" x14ac:dyDescent="0.25">
      <c r="B145" s="4" t="s">
        <v>73</v>
      </c>
      <c r="C145" s="10">
        <v>223</v>
      </c>
      <c r="D145" s="10">
        <v>0</v>
      </c>
      <c r="E145" s="10">
        <v>38</v>
      </c>
      <c r="F145" s="10">
        <v>261</v>
      </c>
      <c r="G145" s="10">
        <v>129</v>
      </c>
      <c r="H145" s="10">
        <v>0</v>
      </c>
      <c r="I145" s="10">
        <v>21</v>
      </c>
      <c r="J145" s="10">
        <v>150</v>
      </c>
      <c r="K145" s="6">
        <f t="shared" si="18"/>
        <v>-0.42152466367713004</v>
      </c>
      <c r="L145" s="6" t="str">
        <f t="shared" si="17"/>
        <v>-</v>
      </c>
      <c r="M145" s="6">
        <f t="shared" si="17"/>
        <v>-0.44736842105263158</v>
      </c>
      <c r="N145" s="6">
        <f t="shared" si="17"/>
        <v>-0.42528735632183906</v>
      </c>
    </row>
    <row r="146" spans="2:14" ht="15" thickBot="1" x14ac:dyDescent="0.25">
      <c r="B146" s="4" t="s">
        <v>74</v>
      </c>
      <c r="C146" s="10">
        <v>10</v>
      </c>
      <c r="D146" s="10">
        <v>0</v>
      </c>
      <c r="E146" s="10">
        <v>2</v>
      </c>
      <c r="F146" s="10">
        <v>12</v>
      </c>
      <c r="G146" s="10">
        <v>24</v>
      </c>
      <c r="H146" s="10">
        <v>0</v>
      </c>
      <c r="I146" s="10">
        <v>3</v>
      </c>
      <c r="J146" s="10">
        <v>27</v>
      </c>
      <c r="K146" s="6">
        <f t="shared" si="18"/>
        <v>1.4</v>
      </c>
      <c r="L146" s="6" t="str">
        <f t="shared" si="17"/>
        <v>-</v>
      </c>
      <c r="M146" s="6">
        <f t="shared" si="17"/>
        <v>0.5</v>
      </c>
      <c r="N146" s="6">
        <f t="shared" si="17"/>
        <v>1.25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8"/>
        <v>-</v>
      </c>
      <c r="L147" s="6" t="str">
        <f t="shared" si="17"/>
        <v>-</v>
      </c>
      <c r="M147" s="6" t="str">
        <f t="shared" si="17"/>
        <v>-</v>
      </c>
      <c r="N147" s="6" t="str">
        <f t="shared" si="17"/>
        <v>-</v>
      </c>
    </row>
    <row r="148" spans="2:14" ht="15" thickBot="1" x14ac:dyDescent="0.25">
      <c r="B148" s="7" t="s">
        <v>68</v>
      </c>
      <c r="C148" s="10">
        <v>275</v>
      </c>
      <c r="D148" s="10">
        <v>0</v>
      </c>
      <c r="E148" s="10">
        <v>52</v>
      </c>
      <c r="F148" s="10">
        <v>327</v>
      </c>
      <c r="G148" s="10">
        <v>187</v>
      </c>
      <c r="H148" s="10">
        <v>0</v>
      </c>
      <c r="I148" s="10">
        <v>28</v>
      </c>
      <c r="J148" s="10">
        <v>215</v>
      </c>
      <c r="K148" s="6">
        <f t="shared" ref="K148" si="19">IF(C148=0,"-",(G148-C148)/C148)</f>
        <v>-0.32</v>
      </c>
      <c r="L148" s="6" t="str">
        <f t="shared" ref="L148" si="20">IF(D148=0,"-",(H148-D148)/D148)</f>
        <v>-</v>
      </c>
      <c r="M148" s="6">
        <f t="shared" ref="M148" si="21">IF(E148=0,"-",(I148-E148)/E148)</f>
        <v>-0.46153846153846156</v>
      </c>
      <c r="N148" s="6">
        <f t="shared" ref="N148" si="22">IF(F148=0,"-",(J148-F148)/F148)</f>
        <v>-0.34250764525993882</v>
      </c>
    </row>
    <row r="149" spans="2:14" ht="29.25" thickBot="1" x14ac:dyDescent="0.25">
      <c r="B149" s="7" t="s">
        <v>76</v>
      </c>
      <c r="C149" s="6">
        <f>IF(C143=0,"-",(C143/(C143+C145)))</f>
        <v>0.12204724409448819</v>
      </c>
      <c r="D149" s="6" t="str">
        <f t="shared" ref="D149:J149" si="23">IF(D143=0,"-",(D143/(D143+D145)))</f>
        <v>-</v>
      </c>
      <c r="E149" s="6">
        <f t="shared" si="23"/>
        <v>0.17391304347826086</v>
      </c>
      <c r="F149" s="6">
        <f t="shared" si="23"/>
        <v>0.13</v>
      </c>
      <c r="G149" s="6">
        <f t="shared" si="23"/>
        <v>0.18354430379746836</v>
      </c>
      <c r="H149" s="6" t="str">
        <f t="shared" si="23"/>
        <v>-</v>
      </c>
      <c r="I149" s="6">
        <f t="shared" si="23"/>
        <v>0.16</v>
      </c>
      <c r="J149" s="6">
        <f t="shared" si="23"/>
        <v>0.18032786885245902</v>
      </c>
      <c r="K149" s="6">
        <f>IF(OR(C149="-",G149="-"),"-",(G149-C149)/C149)</f>
        <v>0.5038791343405471</v>
      </c>
      <c r="L149" s="6" t="str">
        <f t="shared" ref="L149:N150" si="24">IF(OR(D149="-",H149="-"),"-",(H149-D149)/D149)</f>
        <v>-</v>
      </c>
      <c r="M149" s="6">
        <f t="shared" si="24"/>
        <v>-7.999999999999996E-2</v>
      </c>
      <c r="N149" s="6">
        <f t="shared" si="24"/>
        <v>0.38713745271122318</v>
      </c>
    </row>
    <row r="150" spans="2:14" ht="29.25" thickBot="1" x14ac:dyDescent="0.25">
      <c r="B150" s="7" t="s">
        <v>77</v>
      </c>
      <c r="C150" s="6">
        <f>IF(C144=0,"-",(C144/(C144+C146)))</f>
        <v>0.52380952380952384</v>
      </c>
      <c r="D150" s="6" t="str">
        <f t="shared" ref="D150:J150" si="25">IF(D144=0,"-",(D144/(D144+D146)))</f>
        <v>-</v>
      </c>
      <c r="E150" s="6">
        <f t="shared" si="25"/>
        <v>0.66666666666666663</v>
      </c>
      <c r="F150" s="6">
        <f t="shared" si="25"/>
        <v>0.55555555555555558</v>
      </c>
      <c r="G150" s="6">
        <f t="shared" si="25"/>
        <v>0.17241379310344829</v>
      </c>
      <c r="H150" s="6" t="str">
        <f t="shared" si="25"/>
        <v>-</v>
      </c>
      <c r="I150" s="6" t="str">
        <f t="shared" si="25"/>
        <v>-</v>
      </c>
      <c r="J150" s="6">
        <f t="shared" si="25"/>
        <v>0.15625</v>
      </c>
      <c r="K150" s="6">
        <f>IF(OR(C150="-",G150="-"),"-",(G150-C150)/C150)</f>
        <v>-0.67084639498432597</v>
      </c>
      <c r="L150" s="6" t="str">
        <f t="shared" si="24"/>
        <v>-</v>
      </c>
      <c r="M150" s="6" t="str">
        <f t="shared" si="24"/>
        <v>-</v>
      </c>
      <c r="N150" s="6">
        <f t="shared" si="24"/>
        <v>-0.71875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234</v>
      </c>
      <c r="D157" s="19">
        <v>157</v>
      </c>
      <c r="E157" s="18">
        <f>IF(C157=0,"-",(D157-C157)/C157)</f>
        <v>-0.32905982905982906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39</v>
      </c>
      <c r="D158" s="19">
        <v>30</v>
      </c>
      <c r="E158" s="18">
        <f t="shared" ref="E158:E159" si="26">IF(C158=0,"-",(D158-C158)/C158)</f>
        <v>-0.23076923076923078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0.8571428571428571</v>
      </c>
      <c r="D160" s="18">
        <f>IF(D157=0,"-",D157/(D157+D158+D159))</f>
        <v>0.83957219251336901</v>
      </c>
      <c r="E160" s="18">
        <f>IF(OR(C160="-",D160="-"),"-",(D160-C160)/C160)</f>
        <v>-2.049910873440277E-2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26</v>
      </c>
      <c r="D166" s="5">
        <v>22</v>
      </c>
      <c r="E166" s="6">
        <f t="shared" ref="E166:E168" si="27">IF(C166=0,"-",(D166-C166)/C166)</f>
        <v>-0.15384615384615385</v>
      </c>
    </row>
    <row r="167" spans="2:14" ht="20.100000000000001" customHeight="1" thickBot="1" x14ac:dyDescent="0.25">
      <c r="B167" s="4" t="s">
        <v>41</v>
      </c>
      <c r="C167" s="5">
        <v>17</v>
      </c>
      <c r="D167" s="5">
        <v>15</v>
      </c>
      <c r="E167" s="6">
        <f t="shared" si="27"/>
        <v>-0.11764705882352941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4</v>
      </c>
      <c r="E168" s="6">
        <f t="shared" si="27"/>
        <v>-0.33333333333333331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0.88461538461538458</v>
      </c>
      <c r="D169" s="6">
        <f>IF(D166=0,"-",(D167+D168)/D166)</f>
        <v>0.86363636363636365</v>
      </c>
      <c r="E169" s="6">
        <f t="shared" ref="E169:E171" si="28">IF(OR(C169="-",D169="-"),"-",(D169-C169)/C169)</f>
        <v>-2.3715415019762796E-2</v>
      </c>
    </row>
    <row r="170" spans="2:14" ht="20.100000000000001" customHeight="1" thickBot="1" x14ac:dyDescent="0.25">
      <c r="B170" s="4" t="s">
        <v>39</v>
      </c>
      <c r="C170" s="6">
        <v>0.89473684210526316</v>
      </c>
      <c r="D170" s="6">
        <v>0.83333333333333337</v>
      </c>
      <c r="E170" s="6">
        <f t="shared" si="28"/>
        <v>-6.8627450980392121E-2</v>
      </c>
    </row>
    <row r="171" spans="2:14" ht="20.100000000000001" customHeight="1" thickBot="1" x14ac:dyDescent="0.25">
      <c r="B171" s="4" t="s">
        <v>40</v>
      </c>
      <c r="C171" s="6">
        <v>0.8571428571428571</v>
      </c>
      <c r="D171" s="6">
        <v>1</v>
      </c>
      <c r="E171" s="6">
        <f t="shared" si="28"/>
        <v>0.16666666666666674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28</v>
      </c>
      <c r="D178" s="5">
        <v>20</v>
      </c>
      <c r="E178" s="6">
        <f>IF(C178=0,"-",(D178-C178)/C178)</f>
        <v>-0.2857142857142857</v>
      </c>
      <c r="H178" s="13"/>
    </row>
    <row r="179" spans="2:10" ht="15" thickBot="1" x14ac:dyDescent="0.25">
      <c r="B179" s="4" t="s">
        <v>43</v>
      </c>
      <c r="C179" s="5">
        <v>12</v>
      </c>
      <c r="D179" s="5">
        <v>16</v>
      </c>
      <c r="E179" s="6">
        <f t="shared" ref="E179:E185" si="29">IF(C179=0,"-",(D179-C179)/C179)</f>
        <v>0.33333333333333331</v>
      </c>
      <c r="H179" s="13"/>
    </row>
    <row r="180" spans="2:10" ht="15" thickBot="1" x14ac:dyDescent="0.25">
      <c r="B180" s="4" t="s">
        <v>47</v>
      </c>
      <c r="C180" s="5">
        <v>16</v>
      </c>
      <c r="D180" s="5">
        <v>1</v>
      </c>
      <c r="E180" s="6">
        <f t="shared" si="29"/>
        <v>-0.9375</v>
      </c>
      <c r="H180" s="13"/>
    </row>
    <row r="181" spans="2:10" ht="15" thickBot="1" x14ac:dyDescent="0.25">
      <c r="B181" s="4" t="s">
        <v>78</v>
      </c>
      <c r="C181" s="5">
        <v>0</v>
      </c>
      <c r="D181" s="5">
        <v>3</v>
      </c>
      <c r="E181" s="6" t="str">
        <f t="shared" si="29"/>
        <v>-</v>
      </c>
      <c r="H181" s="13"/>
    </row>
    <row r="182" spans="2:10" ht="15" thickBot="1" x14ac:dyDescent="0.25">
      <c r="B182" s="15" t="s">
        <v>79</v>
      </c>
      <c r="C182" s="5">
        <v>368</v>
      </c>
      <c r="D182" s="5">
        <v>299</v>
      </c>
      <c r="E182" s="6">
        <f t="shared" si="29"/>
        <v>-0.1875</v>
      </c>
      <c r="H182" s="13"/>
    </row>
    <row r="183" spans="2:10" ht="15" thickBot="1" x14ac:dyDescent="0.25">
      <c r="B183" s="4" t="s">
        <v>47</v>
      </c>
      <c r="C183" s="5">
        <v>300</v>
      </c>
      <c r="D183" s="5">
        <v>269</v>
      </c>
      <c r="E183" s="6">
        <f t="shared" si="29"/>
        <v>-0.10333333333333333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10" ht="15" thickBot="1" x14ac:dyDescent="0.25">
      <c r="B185" s="4" t="s">
        <v>80</v>
      </c>
      <c r="C185" s="5">
        <v>68</v>
      </c>
      <c r="D185" s="5">
        <v>30</v>
      </c>
      <c r="E185" s="6">
        <f t="shared" si="29"/>
        <v>-0.55882352941176472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11</v>
      </c>
      <c r="D197" s="5">
        <v>16</v>
      </c>
      <c r="E197" s="6">
        <f t="shared" ref="E197:E200" si="30">IF(C197=0,"-",(D197-C197)/C197)</f>
        <v>0.45454545454545453</v>
      </c>
    </row>
    <row r="198" spans="2:5" ht="15" thickBot="1" x14ac:dyDescent="0.25">
      <c r="B198" s="4" t="s">
        <v>83</v>
      </c>
      <c r="C198" s="5">
        <v>1</v>
      </c>
      <c r="D198" s="5">
        <v>4</v>
      </c>
      <c r="E198" s="6">
        <f t="shared" si="30"/>
        <v>3</v>
      </c>
    </row>
    <row r="199" spans="2:5" ht="15" thickBot="1" x14ac:dyDescent="0.25">
      <c r="B199" s="4" t="s">
        <v>84</v>
      </c>
      <c r="C199" s="5">
        <v>12</v>
      </c>
      <c r="D199" s="5">
        <v>20</v>
      </c>
      <c r="E199" s="6">
        <f t="shared" si="30"/>
        <v>0.66666666666666663</v>
      </c>
    </row>
    <row r="200" spans="2:5" ht="15" thickBot="1" x14ac:dyDescent="0.25">
      <c r="B200" s="4" t="s">
        <v>85</v>
      </c>
      <c r="C200" s="5">
        <v>11</v>
      </c>
      <c r="D200" s="5">
        <v>14</v>
      </c>
      <c r="E200" s="6">
        <f t="shared" si="30"/>
        <v>0.27272727272727271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12</v>
      </c>
      <c r="D208" s="5">
        <v>16</v>
      </c>
      <c r="E208" s="6">
        <f t="shared" si="31"/>
        <v>0.33333333333333331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13</v>
      </c>
      <c r="E209" s="6">
        <f t="shared" si="31"/>
        <v>0.18181818181818182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3</v>
      </c>
      <c r="E210" s="6">
        <f t="shared" si="31"/>
        <v>2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4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4</v>
      </c>
      <c r="E213" s="6" t="str">
        <f t="shared" ref="E213:E214" si="32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25</v>
      </c>
      <c r="D221" s="5">
        <v>17</v>
      </c>
      <c r="E221" s="6">
        <f t="shared" ref="E221:E223" si="33">IF(C221=0,"-",(D221-C221)/C221)</f>
        <v>-0.32</v>
      </c>
    </row>
    <row r="222" spans="2:5" ht="15" thickBot="1" x14ac:dyDescent="0.25">
      <c r="B222" s="16" t="s">
        <v>92</v>
      </c>
      <c r="C222" s="5">
        <v>13</v>
      </c>
      <c r="D222" s="5">
        <v>24</v>
      </c>
      <c r="E222" s="6">
        <f t="shared" si="33"/>
        <v>0.84615384615384615</v>
      </c>
    </row>
    <row r="223" spans="2:5" ht="15" thickBot="1" x14ac:dyDescent="0.25">
      <c r="B223" s="16" t="s">
        <v>93</v>
      </c>
      <c r="C223" s="5">
        <v>58</v>
      </c>
      <c r="D223" s="5">
        <v>67</v>
      </c>
      <c r="E223" s="6">
        <f t="shared" si="33"/>
        <v>0.15517241379310345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1231</v>
      </c>
      <c r="D14" s="5">
        <v>865</v>
      </c>
      <c r="E14" s="6">
        <f>IF(C14&gt;0,(D14-C14)/C14)</f>
        <v>-0.29731925264012998</v>
      </c>
    </row>
    <row r="15" spans="1:5" ht="20.100000000000001" customHeight="1" thickBot="1" x14ac:dyDescent="0.25">
      <c r="B15" s="4" t="s">
        <v>17</v>
      </c>
      <c r="C15" s="5">
        <v>1063</v>
      </c>
      <c r="D15" s="5">
        <v>665</v>
      </c>
      <c r="E15" s="6">
        <f t="shared" ref="E15:E25" si="0">IF(C15&gt;0,(D15-C15)/C15)</f>
        <v>-0.37441204139228601</v>
      </c>
    </row>
    <row r="16" spans="1:5" ht="20.100000000000001" customHeight="1" thickBot="1" x14ac:dyDescent="0.25">
      <c r="B16" s="4" t="s">
        <v>18</v>
      </c>
      <c r="C16" s="5">
        <v>754</v>
      </c>
      <c r="D16" s="5">
        <v>408</v>
      </c>
      <c r="E16" s="6">
        <f t="shared" si="0"/>
        <v>-0.45888594164456231</v>
      </c>
    </row>
    <row r="17" spans="2:5" ht="20.100000000000001" customHeight="1" thickBot="1" x14ac:dyDescent="0.25">
      <c r="B17" s="4" t="s">
        <v>19</v>
      </c>
      <c r="C17" s="5">
        <v>309</v>
      </c>
      <c r="D17" s="5">
        <v>257</v>
      </c>
      <c r="E17" s="6">
        <f t="shared" si="0"/>
        <v>-0.16828478964401294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0.29068673565380998</v>
      </c>
      <c r="D20" s="6">
        <f>D17/D15</f>
        <v>0.38646616541353385</v>
      </c>
      <c r="E20" s="6">
        <f t="shared" si="0"/>
        <v>0.32949363700513418</v>
      </c>
    </row>
    <row r="21" spans="2:5" ht="30" customHeight="1" thickBot="1" x14ac:dyDescent="0.25">
      <c r="B21" s="4" t="s">
        <v>23</v>
      </c>
      <c r="C21" s="5">
        <v>63</v>
      </c>
      <c r="D21" s="5">
        <v>96</v>
      </c>
      <c r="E21" s="6">
        <f t="shared" si="0"/>
        <v>0.52380952380952384</v>
      </c>
    </row>
    <row r="22" spans="2:5" ht="20.100000000000001" customHeight="1" thickBot="1" x14ac:dyDescent="0.25">
      <c r="B22" s="4" t="s">
        <v>24</v>
      </c>
      <c r="C22" s="5">
        <v>42</v>
      </c>
      <c r="D22" s="5">
        <v>47</v>
      </c>
      <c r="E22" s="6">
        <f t="shared" si="0"/>
        <v>0.11904761904761904</v>
      </c>
    </row>
    <row r="23" spans="2:5" ht="20.100000000000001" customHeight="1" thickBot="1" x14ac:dyDescent="0.25">
      <c r="B23" s="4" t="s">
        <v>25</v>
      </c>
      <c r="C23" s="5">
        <v>21</v>
      </c>
      <c r="D23" s="5">
        <v>49</v>
      </c>
      <c r="E23" s="6">
        <f t="shared" si="0"/>
        <v>1.3333333333333333</v>
      </c>
    </row>
    <row r="24" spans="2:5" ht="20.100000000000001" customHeight="1" thickBot="1" x14ac:dyDescent="0.25">
      <c r="B24" s="4" t="s">
        <v>21</v>
      </c>
      <c r="C24" s="6">
        <f>C23/C21</f>
        <v>0.33333333333333331</v>
      </c>
      <c r="D24" s="6">
        <f t="shared" ref="D24" si="1">D23/D21</f>
        <v>0.51041666666666663</v>
      </c>
      <c r="E24" s="6">
        <f t="shared" si="0"/>
        <v>0.53125</v>
      </c>
    </row>
    <row r="25" spans="2:5" ht="20.100000000000001" customHeight="1" thickBot="1" x14ac:dyDescent="0.25">
      <c r="B25" s="7" t="s">
        <v>26</v>
      </c>
      <c r="C25" s="6">
        <v>0.15778981446708457</v>
      </c>
      <c r="D25" s="6">
        <v>9.8808503177473445E-2</v>
      </c>
      <c r="E25" s="6">
        <f t="shared" si="0"/>
        <v>-0.37379669586920516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261</v>
      </c>
      <c r="D34" s="5">
        <v>204</v>
      </c>
      <c r="E34" s="6">
        <f>IF(C34&gt;0,(D34-C34)/C34,"-")</f>
        <v>-0.21839080459770116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214</v>
      </c>
      <c r="D36" s="5">
        <v>168</v>
      </c>
      <c r="E36" s="6">
        <f t="shared" si="2"/>
        <v>-0.21495327102803738</v>
      </c>
    </row>
    <row r="37" spans="2:5" ht="20.100000000000001" customHeight="1" thickBot="1" x14ac:dyDescent="0.25">
      <c r="B37" s="4" t="s">
        <v>30</v>
      </c>
      <c r="C37" s="5">
        <v>47</v>
      </c>
      <c r="D37" s="5">
        <v>36</v>
      </c>
      <c r="E37" s="6">
        <f t="shared" si="2"/>
        <v>-0.23404255319148937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145</v>
      </c>
      <c r="D44" s="5">
        <v>138</v>
      </c>
      <c r="E44" s="6">
        <f>IF(C44&gt;0,(D44-C44)/C44,"-")</f>
        <v>-4.8275862068965517E-2</v>
      </c>
    </row>
    <row r="45" spans="2:5" ht="20.100000000000001" customHeight="1" thickBot="1" x14ac:dyDescent="0.25">
      <c r="B45" s="4" t="s">
        <v>34</v>
      </c>
      <c r="C45" s="5">
        <v>9</v>
      </c>
      <c r="D45" s="5">
        <v>21</v>
      </c>
      <c r="E45" s="6">
        <f t="shared" ref="E45:E51" si="3">IF(C45&gt;0,(D45-C45)/C45,"-")</f>
        <v>1.3333333333333333</v>
      </c>
    </row>
    <row r="46" spans="2:5" ht="20.100000000000001" customHeight="1" thickBot="1" x14ac:dyDescent="0.25">
      <c r="B46" s="4" t="s">
        <v>31</v>
      </c>
      <c r="C46" s="5">
        <v>7</v>
      </c>
      <c r="D46" s="5">
        <v>20</v>
      </c>
      <c r="E46" s="6">
        <f t="shared" si="3"/>
        <v>1.8571428571428572</v>
      </c>
    </row>
    <row r="47" spans="2:5" ht="20.100000000000001" customHeight="1" thickBot="1" x14ac:dyDescent="0.25">
      <c r="B47" s="4" t="s">
        <v>32</v>
      </c>
      <c r="C47" s="5">
        <v>310</v>
      </c>
      <c r="D47" s="5">
        <v>227</v>
      </c>
      <c r="E47" s="6">
        <f t="shared" si="3"/>
        <v>-0.26774193548387099</v>
      </c>
    </row>
    <row r="48" spans="2:5" ht="20.100000000000001" customHeight="1" thickBot="1" x14ac:dyDescent="0.25">
      <c r="B48" s="4" t="s">
        <v>35</v>
      </c>
      <c r="C48" s="5">
        <v>137</v>
      </c>
      <c r="D48" s="5">
        <v>117</v>
      </c>
      <c r="E48" s="6">
        <f t="shared" si="3"/>
        <v>-0.145985401459854</v>
      </c>
    </row>
    <row r="49" spans="2:5" ht="20.100000000000001" customHeight="1" thickBot="1" x14ac:dyDescent="0.25">
      <c r="B49" s="4" t="s">
        <v>67</v>
      </c>
      <c r="C49" s="5">
        <v>294</v>
      </c>
      <c r="D49" s="5">
        <v>398</v>
      </c>
      <c r="E49" s="6">
        <f t="shared" si="3"/>
        <v>0.35374149659863946</v>
      </c>
    </row>
    <row r="50" spans="2:5" ht="20.100000000000001" customHeight="1" collapsed="1" thickBot="1" x14ac:dyDescent="0.25">
      <c r="B50" s="4" t="s">
        <v>36</v>
      </c>
      <c r="C50" s="6">
        <f>C44/(C44+C45)</f>
        <v>0.94155844155844159</v>
      </c>
      <c r="D50" s="6">
        <f>D44/(D44+D45)</f>
        <v>0.86792452830188682</v>
      </c>
      <c r="E50" s="6">
        <f t="shared" si="3"/>
        <v>-7.8204294079375417E-2</v>
      </c>
    </row>
    <row r="51" spans="2:5" ht="20.100000000000001" customHeight="1" thickBot="1" x14ac:dyDescent="0.25">
      <c r="B51" s="4" t="s">
        <v>37</v>
      </c>
      <c r="C51" s="6">
        <f>C47/(C46+C47)</f>
        <v>0.97791798107255523</v>
      </c>
      <c r="D51" s="6">
        <f t="shared" ref="D51" si="4">D47/(D46+D47)</f>
        <v>0.91902834008097167</v>
      </c>
      <c r="E51" s="6">
        <f t="shared" si="3"/>
        <v>-6.0219407078490279E-2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156</v>
      </c>
      <c r="D58" s="5">
        <v>164</v>
      </c>
      <c r="E58" s="6">
        <f>IF(C58&gt;0,(D58-C58)/C58,"-")</f>
        <v>5.128205128205128E-2</v>
      </c>
    </row>
    <row r="59" spans="2:5" ht="20.100000000000001" customHeight="1" thickBot="1" x14ac:dyDescent="0.25">
      <c r="B59" s="4" t="s">
        <v>41</v>
      </c>
      <c r="C59" s="5">
        <v>104</v>
      </c>
      <c r="D59" s="5">
        <v>85</v>
      </c>
      <c r="E59" s="6">
        <f t="shared" ref="E59:E63" si="5">IF(C59&gt;0,(D59-C59)/C59,"-")</f>
        <v>-0.18269230769230768</v>
      </c>
    </row>
    <row r="60" spans="2:5" ht="20.100000000000001" customHeight="1" thickBot="1" x14ac:dyDescent="0.25">
      <c r="B60" s="4" t="s">
        <v>42</v>
      </c>
      <c r="C60" s="5">
        <v>43</v>
      </c>
      <c r="D60" s="5">
        <v>53</v>
      </c>
      <c r="E60" s="6">
        <f t="shared" si="5"/>
        <v>0.23255813953488372</v>
      </c>
    </row>
    <row r="61" spans="2:5" ht="20.100000000000001" customHeight="1" collapsed="1" thickBot="1" x14ac:dyDescent="0.25">
      <c r="B61" s="4" t="s">
        <v>98</v>
      </c>
      <c r="C61" s="6">
        <f>(C59+C60)/C58</f>
        <v>0.94230769230769229</v>
      </c>
      <c r="D61" s="6">
        <f>(D59+D60)/D58</f>
        <v>0.84146341463414631</v>
      </c>
      <c r="E61" s="6">
        <f t="shared" si="5"/>
        <v>-0.10701841712294675</v>
      </c>
    </row>
    <row r="62" spans="2:5" ht="20.100000000000001" customHeight="1" thickBot="1" x14ac:dyDescent="0.25">
      <c r="B62" s="4" t="s">
        <v>39</v>
      </c>
      <c r="C62" s="6">
        <v>0.93693693693693691</v>
      </c>
      <c r="D62" s="6">
        <v>0.80952380952380953</v>
      </c>
      <c r="E62" s="6">
        <f t="shared" si="5"/>
        <v>-0.13598901098901095</v>
      </c>
    </row>
    <row r="63" spans="2:5" ht="20.100000000000001" customHeight="1" thickBot="1" x14ac:dyDescent="0.25">
      <c r="B63" s="4" t="s">
        <v>40</v>
      </c>
      <c r="C63" s="6">
        <v>0.9555555555555556</v>
      </c>
      <c r="D63" s="6">
        <v>0.89830508474576276</v>
      </c>
      <c r="E63" s="6">
        <f t="shared" si="5"/>
        <v>-5.9913283405597158E-2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1014</v>
      </c>
      <c r="D70" s="5">
        <v>840</v>
      </c>
      <c r="E70" s="6">
        <f>IF(C70&gt;0,(D70-C70)/C70,"-")</f>
        <v>-0.17159763313609466</v>
      </c>
    </row>
    <row r="71" spans="2:10" ht="20.100000000000001" customHeight="1" thickBot="1" x14ac:dyDescent="0.25">
      <c r="B71" s="4" t="s">
        <v>45</v>
      </c>
      <c r="C71" s="5">
        <v>348</v>
      </c>
      <c r="D71" s="5">
        <v>287</v>
      </c>
      <c r="E71" s="6">
        <f t="shared" ref="E71:E77" si="6">IF(C71&gt;0,(D71-C71)/C71,"-")</f>
        <v>-0.17528735632183909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441</v>
      </c>
      <c r="D73" s="5">
        <v>376</v>
      </c>
      <c r="E73" s="6">
        <f t="shared" si="6"/>
        <v>-0.14739229024943309</v>
      </c>
    </row>
    <row r="74" spans="2:10" ht="20.100000000000001" customHeight="1" thickBot="1" x14ac:dyDescent="0.25">
      <c r="B74" s="4" t="s">
        <v>47</v>
      </c>
      <c r="C74" s="5">
        <v>178</v>
      </c>
      <c r="D74" s="5">
        <v>121</v>
      </c>
      <c r="E74" s="6">
        <f t="shared" si="6"/>
        <v>-0.3202247191011236</v>
      </c>
    </row>
    <row r="75" spans="2:10" ht="20.100000000000001" customHeight="1" thickBot="1" x14ac:dyDescent="0.25">
      <c r="B75" s="4" t="s">
        <v>48</v>
      </c>
      <c r="C75" s="5">
        <v>44</v>
      </c>
      <c r="D75" s="5">
        <v>56</v>
      </c>
      <c r="E75" s="6">
        <f t="shared" si="6"/>
        <v>0.27272727272727271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65</v>
      </c>
      <c r="D90" s="5">
        <v>73</v>
      </c>
      <c r="E90" s="6">
        <f>IF(C90&gt;0,(D90-C90)/C90,"-")</f>
        <v>0.12307692307692308</v>
      </c>
    </row>
    <row r="91" spans="2:5" ht="29.25" thickBot="1" x14ac:dyDescent="0.25">
      <c r="B91" s="4" t="s">
        <v>52</v>
      </c>
      <c r="C91" s="5">
        <v>46</v>
      </c>
      <c r="D91" s="5">
        <v>46</v>
      </c>
      <c r="E91" s="6">
        <f t="shared" ref="E91:E93" si="7">IF(C91&gt;0,(D91-C91)/C91,"-")</f>
        <v>0</v>
      </c>
    </row>
    <row r="92" spans="2:5" ht="29.25" customHeight="1" thickBot="1" x14ac:dyDescent="0.25">
      <c r="B92" s="4" t="s">
        <v>53</v>
      </c>
      <c r="C92" s="5">
        <v>59</v>
      </c>
      <c r="D92" s="5">
        <v>42</v>
      </c>
      <c r="E92" s="6">
        <f t="shared" si="7"/>
        <v>-0.28813559322033899</v>
      </c>
    </row>
    <row r="93" spans="2:5" ht="29.25" customHeight="1" thickBot="1" x14ac:dyDescent="0.25">
      <c r="B93" s="4" t="s">
        <v>54</v>
      </c>
      <c r="C93" s="6">
        <f>(C90+C91)/(C90+C91+C92)</f>
        <v>0.65294117647058825</v>
      </c>
      <c r="D93" s="6">
        <f>(D90+D91)/(D90+D91+D92)</f>
        <v>0.73913043478260865</v>
      </c>
      <c r="E93" s="6">
        <f t="shared" si="7"/>
        <v>0.13200156678417538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170</v>
      </c>
      <c r="D100" s="5">
        <v>161</v>
      </c>
      <c r="E100" s="6">
        <f>IF(C100&gt;0,(D100-C100)/C100,"-")</f>
        <v>-5.2941176470588235E-2</v>
      </c>
    </row>
    <row r="101" spans="2:5" ht="20.100000000000001" customHeight="1" thickBot="1" x14ac:dyDescent="0.25">
      <c r="B101" s="4" t="s">
        <v>41</v>
      </c>
      <c r="C101" s="5">
        <v>62</v>
      </c>
      <c r="D101" s="5">
        <v>69</v>
      </c>
      <c r="E101" s="6">
        <f t="shared" ref="E101:E105" si="8">IF(C101&gt;0,(D101-C101)/C101,"-")</f>
        <v>0.11290322580645161</v>
      </c>
    </row>
    <row r="102" spans="2:5" ht="20.100000000000001" customHeight="1" thickBot="1" x14ac:dyDescent="0.25">
      <c r="B102" s="4" t="s">
        <v>42</v>
      </c>
      <c r="C102" s="5">
        <v>49</v>
      </c>
      <c r="D102" s="5">
        <v>50</v>
      </c>
      <c r="E102" s="6">
        <f t="shared" si="8"/>
        <v>2.0408163265306121E-2</v>
      </c>
    </row>
    <row r="103" spans="2:5" ht="20.100000000000001" customHeight="1" thickBot="1" x14ac:dyDescent="0.25">
      <c r="B103" s="4" t="s">
        <v>98</v>
      </c>
      <c r="C103" s="6">
        <f>(C101+C102)/C100</f>
        <v>0.65294117647058825</v>
      </c>
      <c r="D103" s="6">
        <f>(D101+D102)/D100</f>
        <v>0.73913043478260865</v>
      </c>
      <c r="E103" s="6">
        <f t="shared" si="8"/>
        <v>0.13200156678417538</v>
      </c>
    </row>
    <row r="104" spans="2:5" ht="20.100000000000001" customHeight="1" thickBot="1" x14ac:dyDescent="0.25">
      <c r="B104" s="4" t="s">
        <v>39</v>
      </c>
      <c r="C104" s="6">
        <v>0.6262626262626263</v>
      </c>
      <c r="D104" s="6">
        <v>0.73404255319148937</v>
      </c>
      <c r="E104" s="6">
        <f t="shared" si="8"/>
        <v>0.17210020590253941</v>
      </c>
    </row>
    <row r="105" spans="2:5" ht="20.100000000000001" customHeight="1" thickBot="1" x14ac:dyDescent="0.25">
      <c r="B105" s="4" t="s">
        <v>40</v>
      </c>
      <c r="C105" s="6">
        <v>0.6901408450704225</v>
      </c>
      <c r="D105" s="6">
        <v>0.74626865671641796</v>
      </c>
      <c r="E105" s="6">
        <f t="shared" si="8"/>
        <v>8.1328053609503612E-2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159</v>
      </c>
      <c r="D112" s="5">
        <v>160</v>
      </c>
      <c r="E112" s="6">
        <f>IF(C112&gt;0,(D112-C112)/C112,"-")</f>
        <v>6.2893081761006293E-3</v>
      </c>
    </row>
    <row r="113" spans="2:14" ht="15" thickBot="1" x14ac:dyDescent="0.25">
      <c r="B113" s="4" t="s">
        <v>56</v>
      </c>
      <c r="C113" s="5">
        <v>71</v>
      </c>
      <c r="D113" s="5">
        <v>115</v>
      </c>
      <c r="E113" s="6">
        <f t="shared" ref="E113:E114" si="9">IF(C113&gt;0,(D113-C113)/C113,"-")</f>
        <v>0.61971830985915488</v>
      </c>
    </row>
    <row r="114" spans="2:14" ht="15" thickBot="1" x14ac:dyDescent="0.25">
      <c r="B114" s="4" t="s">
        <v>57</v>
      </c>
      <c r="C114" s="5">
        <v>88</v>
      </c>
      <c r="D114" s="5">
        <v>45</v>
      </c>
      <c r="E114" s="6">
        <f t="shared" si="9"/>
        <v>-0.48863636363636365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1</v>
      </c>
      <c r="E128" s="10">
        <v>0</v>
      </c>
      <c r="F128" s="10">
        <v>1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1</v>
      </c>
      <c r="E133" s="10">
        <v>0</v>
      </c>
      <c r="F133" s="10">
        <v>1</v>
      </c>
      <c r="G133" s="10">
        <v>1</v>
      </c>
      <c r="H133" s="10">
        <v>0</v>
      </c>
      <c r="I133" s="10">
        <v>0</v>
      </c>
      <c r="J133" s="10">
        <v>1</v>
      </c>
      <c r="K133" s="6" t="str">
        <f t="shared" si="11"/>
        <v>-</v>
      </c>
      <c r="L133" s="6">
        <f t="shared" si="10"/>
        <v>-1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1</v>
      </c>
      <c r="F143" s="10">
        <v>3</v>
      </c>
      <c r="G143" s="10">
        <v>3</v>
      </c>
      <c r="H143" s="10">
        <v>0</v>
      </c>
      <c r="I143" s="10">
        <v>0</v>
      </c>
      <c r="J143" s="10">
        <v>3</v>
      </c>
      <c r="K143" s="6">
        <f>IF(C143=0,"-",(G143-C143)/C143)</f>
        <v>0.5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21</v>
      </c>
      <c r="D145" s="10">
        <v>0</v>
      </c>
      <c r="E145" s="10">
        <v>5</v>
      </c>
      <c r="F145" s="10">
        <v>26</v>
      </c>
      <c r="G145" s="10">
        <v>10</v>
      </c>
      <c r="H145" s="10">
        <v>0</v>
      </c>
      <c r="I145" s="10">
        <v>4</v>
      </c>
      <c r="J145" s="10">
        <v>14</v>
      </c>
      <c r="K145" s="6">
        <f t="shared" si="16"/>
        <v>-0.52380952380952384</v>
      </c>
      <c r="L145" s="6" t="str">
        <f t="shared" si="15"/>
        <v>-</v>
      </c>
      <c r="M145" s="6">
        <f t="shared" si="15"/>
        <v>-0.2</v>
      </c>
      <c r="N145" s="6">
        <f t="shared" si="15"/>
        <v>-0.46153846153846156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1</v>
      </c>
      <c r="F146" s="10">
        <v>4</v>
      </c>
      <c r="G146" s="10">
        <v>3</v>
      </c>
      <c r="H146" s="10">
        <v>0</v>
      </c>
      <c r="I146" s="10">
        <v>3</v>
      </c>
      <c r="J146" s="10">
        <v>6</v>
      </c>
      <c r="K146" s="6">
        <f t="shared" si="16"/>
        <v>0</v>
      </c>
      <c r="L146" s="6" t="str">
        <f t="shared" si="15"/>
        <v>-</v>
      </c>
      <c r="M146" s="6">
        <f t="shared" si="15"/>
        <v>2</v>
      </c>
      <c r="N146" s="6">
        <f t="shared" si="15"/>
        <v>0.5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26</v>
      </c>
      <c r="D148" s="10">
        <v>0</v>
      </c>
      <c r="E148" s="10">
        <v>7</v>
      </c>
      <c r="F148" s="10">
        <v>33</v>
      </c>
      <c r="G148" s="10">
        <v>16</v>
      </c>
      <c r="H148" s="10">
        <v>0</v>
      </c>
      <c r="I148" s="10">
        <v>7</v>
      </c>
      <c r="J148" s="10">
        <v>23</v>
      </c>
      <c r="K148" s="6">
        <f t="shared" ref="K148" si="17">IF(C148=0,"-",(G148-C148)/C148)</f>
        <v>-0.38461538461538464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-0.30303030303030304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8.6956521739130432E-2</v>
      </c>
      <c r="D149" s="6" t="str">
        <f t="shared" si="21"/>
        <v>-</v>
      </c>
      <c r="E149" s="6">
        <f t="shared" si="21"/>
        <v>0.16666666666666666</v>
      </c>
      <c r="F149" s="6">
        <f t="shared" si="21"/>
        <v>0.10344827586206896</v>
      </c>
      <c r="G149" s="6">
        <f t="shared" si="21"/>
        <v>0.23076923076923078</v>
      </c>
      <c r="H149" s="6" t="str">
        <f t="shared" si="21"/>
        <v>-</v>
      </c>
      <c r="I149" s="6" t="str">
        <f t="shared" si="21"/>
        <v>-</v>
      </c>
      <c r="J149" s="6">
        <f t="shared" si="21"/>
        <v>0.17647058823529413</v>
      </c>
      <c r="K149" s="6">
        <f>IF(OR(C149="-",G149="-"),"-",(G149-C149)/C149)</f>
        <v>1.653846153846154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0.70588235294117663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24</v>
      </c>
      <c r="D157" s="19">
        <v>13</v>
      </c>
      <c r="E157" s="18">
        <f>IF(C157=0,"-",(D157-C157)/C157)</f>
        <v>-0.45833333333333331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3</v>
      </c>
      <c r="E158" s="18">
        <f t="shared" ref="E158:E159" si="23">IF(C158=0,"-",(D158-C158)/C158)</f>
        <v>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0.92307692307692313</v>
      </c>
      <c r="D160" s="18">
        <f>IF(D157=0,"-",D157/(D157+D158+D159))</f>
        <v>0.8125</v>
      </c>
      <c r="E160" s="18">
        <f>IF(OR(C160="-",D160="-"),"-",(D160-C160)/C160)</f>
        <v>-0.11979166666666671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1</v>
      </c>
      <c r="E166" s="6">
        <f t="shared" ref="E166:E168" si="24"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si="24"/>
        <v>-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10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30</v>
      </c>
      <c r="D182" s="5">
        <v>25</v>
      </c>
      <c r="E182" s="6">
        <f t="shared" si="26"/>
        <v>-0.16666666666666666</v>
      </c>
      <c r="H182" s="13"/>
    </row>
    <row r="183" spans="2:10" ht="15" thickBot="1" x14ac:dyDescent="0.25">
      <c r="B183" s="4" t="s">
        <v>47</v>
      </c>
      <c r="C183" s="5">
        <v>26</v>
      </c>
      <c r="D183" s="5">
        <v>18</v>
      </c>
      <c r="E183" s="6">
        <f t="shared" si="26"/>
        <v>-0.30769230769230771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4</v>
      </c>
      <c r="D185" s="5">
        <v>7</v>
      </c>
      <c r="E185" s="6">
        <f t="shared" si="26"/>
        <v>0.75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7</v>
      </c>
      <c r="D197" s="5">
        <v>4</v>
      </c>
      <c r="E197" s="6">
        <f t="shared" ref="E197:E200" si="27">IF(C197=0,"-",(D197-C197)/C197)</f>
        <v>-0.42857142857142855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7</v>
      </c>
      <c r="D199" s="5">
        <v>4</v>
      </c>
      <c r="E199" s="6">
        <f t="shared" si="27"/>
        <v>-0.42857142857142855</v>
      </c>
    </row>
    <row r="200" spans="2:5" ht="15" thickBot="1" x14ac:dyDescent="0.25">
      <c r="B200" s="4" t="s">
        <v>85</v>
      </c>
      <c r="C200" s="5">
        <v>4</v>
      </c>
      <c r="D200" s="5">
        <v>4</v>
      </c>
      <c r="E200" s="6">
        <f t="shared" si="27"/>
        <v>0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7</v>
      </c>
      <c r="D208" s="5">
        <v>4</v>
      </c>
      <c r="E208" s="6">
        <f t="shared" si="28"/>
        <v>-0.42857142857142855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1</v>
      </c>
      <c r="E209" s="6">
        <f t="shared" si="28"/>
        <v>-0.75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3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4</v>
      </c>
      <c r="E221" s="6">
        <f t="shared" ref="E221:E223" si="30">IF(C221=0,"-",(D221-C221)/C221)</f>
        <v>-0.55555555555555558</v>
      </c>
    </row>
    <row r="222" spans="2:5" ht="15" thickBot="1" x14ac:dyDescent="0.25">
      <c r="B222" s="16" t="s">
        <v>92</v>
      </c>
      <c r="C222" s="5">
        <v>7</v>
      </c>
      <c r="D222" s="5">
        <v>4</v>
      </c>
      <c r="E222" s="6">
        <f t="shared" si="30"/>
        <v>-0.42857142857142855</v>
      </c>
    </row>
    <row r="223" spans="2:5" ht="15" thickBot="1" x14ac:dyDescent="0.25">
      <c r="B223" s="16" t="s">
        <v>93</v>
      </c>
      <c r="C223" s="5">
        <v>8</v>
      </c>
      <c r="D223" s="5">
        <v>11</v>
      </c>
      <c r="E223" s="6">
        <f t="shared" si="30"/>
        <v>0.375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>
      <selection activeCell="C14" sqref="C14"/>
    </sheetView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735</v>
      </c>
      <c r="D14" s="5">
        <v>766</v>
      </c>
      <c r="E14" s="6">
        <f>IF(C14&gt;0,(D14-C14)/C14)</f>
        <v>4.2176870748299317E-2</v>
      </c>
    </row>
    <row r="15" spans="1:5" ht="20.100000000000001" customHeight="1" thickBot="1" x14ac:dyDescent="0.25">
      <c r="B15" s="4" t="s">
        <v>17</v>
      </c>
      <c r="C15" s="5">
        <v>735</v>
      </c>
      <c r="D15" s="5">
        <v>766</v>
      </c>
      <c r="E15" s="6">
        <f t="shared" ref="E15:E25" si="0">IF(C15&gt;0,(D15-C15)/C15)</f>
        <v>4.2176870748299317E-2</v>
      </c>
    </row>
    <row r="16" spans="1:5" ht="20.100000000000001" customHeight="1" thickBot="1" x14ac:dyDescent="0.25">
      <c r="B16" s="4" t="s">
        <v>18</v>
      </c>
      <c r="C16" s="5">
        <v>568</v>
      </c>
      <c r="D16" s="5">
        <v>580</v>
      </c>
      <c r="E16" s="6">
        <f t="shared" si="0"/>
        <v>2.1126760563380281E-2</v>
      </c>
    </row>
    <row r="17" spans="2:5" ht="20.100000000000001" customHeight="1" thickBot="1" x14ac:dyDescent="0.25">
      <c r="B17" s="4" t="s">
        <v>19</v>
      </c>
      <c r="C17" s="5">
        <v>167</v>
      </c>
      <c r="D17" s="5">
        <v>186</v>
      </c>
      <c r="E17" s="6">
        <f t="shared" si="0"/>
        <v>0.11377245508982035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0.22721088435374151</v>
      </c>
      <c r="D20" s="6">
        <f>D17/D15</f>
        <v>0.24281984334203655</v>
      </c>
      <c r="E20" s="6">
        <f t="shared" si="0"/>
        <v>6.8698112912555995E-2</v>
      </c>
    </row>
    <row r="21" spans="2:5" ht="30" customHeight="1" thickBot="1" x14ac:dyDescent="0.25">
      <c r="B21" s="4" t="s">
        <v>23</v>
      </c>
      <c r="C21" s="5">
        <v>122</v>
      </c>
      <c r="D21" s="5">
        <v>73</v>
      </c>
      <c r="E21" s="6">
        <f t="shared" si="0"/>
        <v>-0.40163934426229508</v>
      </c>
    </row>
    <row r="22" spans="2:5" ht="20.100000000000001" customHeight="1" thickBot="1" x14ac:dyDescent="0.25">
      <c r="B22" s="4" t="s">
        <v>24</v>
      </c>
      <c r="C22" s="5">
        <v>94</v>
      </c>
      <c r="D22" s="5">
        <v>47</v>
      </c>
      <c r="E22" s="6">
        <f t="shared" si="0"/>
        <v>-0.5</v>
      </c>
    </row>
    <row r="23" spans="2:5" ht="20.100000000000001" customHeight="1" thickBot="1" x14ac:dyDescent="0.25">
      <c r="B23" s="4" t="s">
        <v>25</v>
      </c>
      <c r="C23" s="5">
        <v>28</v>
      </c>
      <c r="D23" s="5">
        <v>26</v>
      </c>
      <c r="E23" s="6">
        <f t="shared" si="0"/>
        <v>-7.1428571428571425E-2</v>
      </c>
    </row>
    <row r="24" spans="2:5" ht="20.100000000000001" customHeight="1" thickBot="1" x14ac:dyDescent="0.25">
      <c r="B24" s="4" t="s">
        <v>21</v>
      </c>
      <c r="C24" s="6">
        <f>C23/C21</f>
        <v>0.22950819672131148</v>
      </c>
      <c r="D24" s="6">
        <f t="shared" ref="D24" si="1">D23/D21</f>
        <v>0.35616438356164382</v>
      </c>
      <c r="E24" s="6">
        <f t="shared" si="0"/>
        <v>0.55185909980430514</v>
      </c>
    </row>
    <row r="25" spans="2:5" ht="20.100000000000001" customHeight="1" thickBot="1" x14ac:dyDescent="0.25">
      <c r="B25" s="7" t="s">
        <v>26</v>
      </c>
      <c r="C25" s="6">
        <v>0.13820491558218115</v>
      </c>
      <c r="D25" s="6">
        <v>0.1438025062186136</v>
      </c>
      <c r="E25" s="6">
        <f t="shared" si="0"/>
        <v>4.0502109587440382E-2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218</v>
      </c>
      <c r="D34" s="5">
        <v>207</v>
      </c>
      <c r="E34" s="6">
        <f>IF(C34&gt;0,(D34-C34)/C34,"-")</f>
        <v>-5.0458715596330278E-2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167</v>
      </c>
      <c r="D36" s="5">
        <v>148</v>
      </c>
      <c r="E36" s="6">
        <f t="shared" si="2"/>
        <v>-0.11377245508982035</v>
      </c>
    </row>
    <row r="37" spans="2:5" ht="20.100000000000001" customHeight="1" thickBot="1" x14ac:dyDescent="0.25">
      <c r="B37" s="4" t="s">
        <v>30</v>
      </c>
      <c r="C37" s="5">
        <v>51</v>
      </c>
      <c r="D37" s="5">
        <v>59</v>
      </c>
      <c r="E37" s="6">
        <f t="shared" si="2"/>
        <v>0.15686274509803921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121</v>
      </c>
      <c r="D44" s="5">
        <v>114</v>
      </c>
      <c r="E44" s="6">
        <f>IF(C44&gt;0,(D44-C44)/C44,"-")</f>
        <v>-5.7851239669421489E-2</v>
      </c>
    </row>
    <row r="45" spans="2:5" ht="20.100000000000001" customHeight="1" thickBot="1" x14ac:dyDescent="0.25">
      <c r="B45" s="4" t="s">
        <v>34</v>
      </c>
      <c r="C45" s="5">
        <v>12</v>
      </c>
      <c r="D45" s="5">
        <v>4</v>
      </c>
      <c r="E45" s="6">
        <f t="shared" ref="E45:E51" si="3">IF(C45&gt;0,(D45-C45)/C45,"-")</f>
        <v>-0.66666666666666663</v>
      </c>
    </row>
    <row r="46" spans="2:5" ht="20.100000000000001" customHeight="1" thickBot="1" x14ac:dyDescent="0.25">
      <c r="B46" s="4" t="s">
        <v>31</v>
      </c>
      <c r="C46" s="5">
        <v>2</v>
      </c>
      <c r="D46" s="5">
        <v>7</v>
      </c>
      <c r="E46" s="6">
        <f t="shared" si="3"/>
        <v>2.5</v>
      </c>
    </row>
    <row r="47" spans="2:5" ht="20.100000000000001" customHeight="1" thickBot="1" x14ac:dyDescent="0.25">
      <c r="B47" s="4" t="s">
        <v>32</v>
      </c>
      <c r="C47" s="5">
        <v>212</v>
      </c>
      <c r="D47" s="5">
        <v>225</v>
      </c>
      <c r="E47" s="6">
        <f t="shared" si="3"/>
        <v>6.1320754716981132E-2</v>
      </c>
    </row>
    <row r="48" spans="2:5" ht="20.100000000000001" customHeight="1" thickBot="1" x14ac:dyDescent="0.25">
      <c r="B48" s="4" t="s">
        <v>35</v>
      </c>
      <c r="C48" s="5">
        <v>176</v>
      </c>
      <c r="D48" s="5">
        <v>116</v>
      </c>
      <c r="E48" s="6">
        <f t="shared" si="3"/>
        <v>-0.34090909090909088</v>
      </c>
    </row>
    <row r="49" spans="2:5" ht="20.100000000000001" customHeight="1" thickBot="1" x14ac:dyDescent="0.25">
      <c r="B49" s="4" t="s">
        <v>67</v>
      </c>
      <c r="C49" s="5">
        <v>75</v>
      </c>
      <c r="D49" s="5">
        <v>299</v>
      </c>
      <c r="E49" s="6">
        <f t="shared" si="3"/>
        <v>2.9866666666666668</v>
      </c>
    </row>
    <row r="50" spans="2:5" ht="20.100000000000001" customHeight="1" collapsed="1" thickBot="1" x14ac:dyDescent="0.25">
      <c r="B50" s="4" t="s">
        <v>36</v>
      </c>
      <c r="C50" s="6">
        <f>C44/(C44+C45)</f>
        <v>0.90977443609022557</v>
      </c>
      <c r="D50" s="6">
        <f>D44/(D44+D45)</f>
        <v>0.96610169491525422</v>
      </c>
      <c r="E50" s="6">
        <f t="shared" si="3"/>
        <v>6.1913433253957109E-2</v>
      </c>
    </row>
    <row r="51" spans="2:5" ht="20.100000000000001" customHeight="1" thickBot="1" x14ac:dyDescent="0.25">
      <c r="B51" s="4" t="s">
        <v>37</v>
      </c>
      <c r="C51" s="6">
        <f>C47/(C46+C47)</f>
        <v>0.99065420560747663</v>
      </c>
      <c r="D51" s="6">
        <f t="shared" ref="D51" si="4">D47/(D46+D47)</f>
        <v>0.96982758620689657</v>
      </c>
      <c r="E51" s="6">
        <f t="shared" si="3"/>
        <v>-2.1023096942094966E-2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133</v>
      </c>
      <c r="D58" s="5">
        <v>118</v>
      </c>
      <c r="E58" s="6">
        <f>IF(C58&gt;0,(D58-C58)/C58,"-")</f>
        <v>-0.11278195488721804</v>
      </c>
    </row>
    <row r="59" spans="2:5" ht="20.100000000000001" customHeight="1" thickBot="1" x14ac:dyDescent="0.25">
      <c r="B59" s="4" t="s">
        <v>41</v>
      </c>
      <c r="C59" s="5">
        <v>102</v>
      </c>
      <c r="D59" s="5">
        <v>91</v>
      </c>
      <c r="E59" s="6">
        <f t="shared" ref="E59:E63" si="5">IF(C59&gt;0,(D59-C59)/C59,"-")</f>
        <v>-0.10784313725490197</v>
      </c>
    </row>
    <row r="60" spans="2:5" ht="20.100000000000001" customHeight="1" thickBot="1" x14ac:dyDescent="0.25">
      <c r="B60" s="4" t="s">
        <v>42</v>
      </c>
      <c r="C60" s="5">
        <v>19</v>
      </c>
      <c r="D60" s="5">
        <v>23</v>
      </c>
      <c r="E60" s="6">
        <f t="shared" si="5"/>
        <v>0.21052631578947367</v>
      </c>
    </row>
    <row r="61" spans="2:5" ht="20.100000000000001" customHeight="1" collapsed="1" thickBot="1" x14ac:dyDescent="0.25">
      <c r="B61" s="4" t="s">
        <v>98</v>
      </c>
      <c r="C61" s="6">
        <f>(C59+C60)/C58</f>
        <v>0.90977443609022557</v>
      </c>
      <c r="D61" s="6">
        <f>(D59+D60)/D58</f>
        <v>0.96610169491525422</v>
      </c>
      <c r="E61" s="6">
        <f t="shared" si="5"/>
        <v>6.1913433253957109E-2</v>
      </c>
    </row>
    <row r="62" spans="2:5" ht="20.100000000000001" customHeight="1" thickBot="1" x14ac:dyDescent="0.25">
      <c r="B62" s="4" t="s">
        <v>39</v>
      </c>
      <c r="C62" s="6">
        <v>0.89473684210526316</v>
      </c>
      <c r="D62" s="6">
        <v>0.95789473684210524</v>
      </c>
      <c r="E62" s="6">
        <f t="shared" si="5"/>
        <v>7.0588235294117618E-2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882</v>
      </c>
      <c r="D70" s="5">
        <v>867</v>
      </c>
      <c r="E70" s="6">
        <f>IF(C70&gt;0,(D70-C70)/C70,"-")</f>
        <v>-1.7006802721088437E-2</v>
      </c>
    </row>
    <row r="71" spans="2:10" ht="20.100000000000001" customHeight="1" thickBot="1" x14ac:dyDescent="0.25">
      <c r="B71" s="4" t="s">
        <v>45</v>
      </c>
      <c r="C71" s="5">
        <v>316</v>
      </c>
      <c r="D71" s="5">
        <v>191</v>
      </c>
      <c r="E71" s="6">
        <f t="shared" ref="E71:E77" si="6">IF(C71&gt;0,(D71-C71)/C71,"-")</f>
        <v>-0.39556962025316456</v>
      </c>
    </row>
    <row r="72" spans="2:10" ht="20.100000000000001" customHeight="1" thickBot="1" x14ac:dyDescent="0.25">
      <c r="B72" s="4" t="s">
        <v>43</v>
      </c>
      <c r="C72" s="5">
        <v>4</v>
      </c>
      <c r="D72" s="5">
        <v>2</v>
      </c>
      <c r="E72" s="6">
        <f t="shared" si="6"/>
        <v>-0.5</v>
      </c>
    </row>
    <row r="73" spans="2:10" ht="20.100000000000001" customHeight="1" thickBot="1" x14ac:dyDescent="0.25">
      <c r="B73" s="4" t="s">
        <v>46</v>
      </c>
      <c r="C73" s="5">
        <v>363</v>
      </c>
      <c r="D73" s="5">
        <v>510</v>
      </c>
      <c r="E73" s="6">
        <f t="shared" si="6"/>
        <v>0.4049586776859504</v>
      </c>
    </row>
    <row r="74" spans="2:10" ht="20.100000000000001" customHeight="1" thickBot="1" x14ac:dyDescent="0.25">
      <c r="B74" s="4" t="s">
        <v>47</v>
      </c>
      <c r="C74" s="5">
        <v>160</v>
      </c>
      <c r="D74" s="5">
        <v>129</v>
      </c>
      <c r="E74" s="6">
        <f t="shared" si="6"/>
        <v>-0.19375000000000001</v>
      </c>
    </row>
    <row r="75" spans="2:10" ht="20.100000000000001" customHeight="1" thickBot="1" x14ac:dyDescent="0.25">
      <c r="B75" s="4" t="s">
        <v>48</v>
      </c>
      <c r="C75" s="5">
        <v>39</v>
      </c>
      <c r="D75" s="5">
        <v>35</v>
      </c>
      <c r="E75" s="6">
        <f t="shared" si="6"/>
        <v>-0.10256410256410256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38</v>
      </c>
      <c r="D90" s="5">
        <v>31</v>
      </c>
      <c r="E90" s="6">
        <f>IF(C90&gt;0,(D90-C90)/C90,"-")</f>
        <v>-0.18421052631578946</v>
      </c>
    </row>
    <row r="91" spans="2:5" ht="29.25" thickBot="1" x14ac:dyDescent="0.25">
      <c r="B91" s="4" t="s">
        <v>52</v>
      </c>
      <c r="C91" s="5">
        <v>26</v>
      </c>
      <c r="D91" s="5">
        <v>23</v>
      </c>
      <c r="E91" s="6">
        <f t="shared" ref="E91:E93" si="7">IF(C91&gt;0,(D91-C91)/C91,"-")</f>
        <v>-0.11538461538461539</v>
      </c>
    </row>
    <row r="92" spans="2:5" ht="29.25" customHeight="1" thickBot="1" x14ac:dyDescent="0.25">
      <c r="B92" s="4" t="s">
        <v>53</v>
      </c>
      <c r="C92" s="5">
        <v>52</v>
      </c>
      <c r="D92" s="5">
        <v>38</v>
      </c>
      <c r="E92" s="6">
        <f t="shared" si="7"/>
        <v>-0.26923076923076922</v>
      </c>
    </row>
    <row r="93" spans="2:5" ht="29.25" customHeight="1" thickBot="1" x14ac:dyDescent="0.25">
      <c r="B93" s="4" t="s">
        <v>54</v>
      </c>
      <c r="C93" s="6">
        <f>(C90+C91)/(C90+C91+C92)</f>
        <v>0.55172413793103448</v>
      </c>
      <c r="D93" s="6">
        <f>(D90+D91)/(D90+D91+D92)</f>
        <v>0.58695652173913049</v>
      </c>
      <c r="E93" s="6">
        <f t="shared" si="7"/>
        <v>6.385869565217403E-2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118</v>
      </c>
      <c r="D100" s="5">
        <v>92</v>
      </c>
      <c r="E100" s="6">
        <f>IF(C100&gt;0,(D100-C100)/C100,"-")</f>
        <v>-0.22033898305084745</v>
      </c>
    </row>
    <row r="101" spans="2:5" ht="20.100000000000001" customHeight="1" thickBot="1" x14ac:dyDescent="0.25">
      <c r="B101" s="4" t="s">
        <v>41</v>
      </c>
      <c r="C101" s="5">
        <v>60</v>
      </c>
      <c r="D101" s="5">
        <v>53</v>
      </c>
      <c r="E101" s="6">
        <f t="shared" ref="E101:E105" si="8">IF(C101&gt;0,(D101-C101)/C101,"-")</f>
        <v>-0.11666666666666667</v>
      </c>
    </row>
    <row r="102" spans="2:5" ht="20.100000000000001" customHeight="1" thickBot="1" x14ac:dyDescent="0.25">
      <c r="B102" s="4" t="s">
        <v>42</v>
      </c>
      <c r="C102" s="5">
        <v>5</v>
      </c>
      <c r="D102" s="5">
        <v>1</v>
      </c>
      <c r="E102" s="6">
        <f t="shared" si="8"/>
        <v>-0.8</v>
      </c>
    </row>
    <row r="103" spans="2:5" ht="20.100000000000001" customHeight="1" thickBot="1" x14ac:dyDescent="0.25">
      <c r="B103" s="4" t="s">
        <v>98</v>
      </c>
      <c r="C103" s="6">
        <f>(C101+C102)/C100</f>
        <v>0.55084745762711862</v>
      </c>
      <c r="D103" s="6">
        <f>(D101+D102)/D100</f>
        <v>0.58695652173913049</v>
      </c>
      <c r="E103" s="6">
        <f t="shared" si="8"/>
        <v>6.5551839464883091E-2</v>
      </c>
    </row>
    <row r="104" spans="2:5" ht="20.100000000000001" customHeight="1" thickBot="1" x14ac:dyDescent="0.25">
      <c r="B104" s="4" t="s">
        <v>39</v>
      </c>
      <c r="C104" s="6">
        <v>0.55555555555555558</v>
      </c>
      <c r="D104" s="6">
        <v>0.58888888888888891</v>
      </c>
      <c r="E104" s="6">
        <f t="shared" si="8"/>
        <v>5.9999999999999984E-2</v>
      </c>
    </row>
    <row r="105" spans="2:5" ht="20.100000000000001" customHeight="1" thickBot="1" x14ac:dyDescent="0.25">
      <c r="B105" s="4" t="s">
        <v>40</v>
      </c>
      <c r="C105" s="6">
        <v>0.5</v>
      </c>
      <c r="D105" s="6">
        <v>0.5</v>
      </c>
      <c r="E105" s="6">
        <f t="shared" si="8"/>
        <v>0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131</v>
      </c>
      <c r="D112" s="5">
        <v>150</v>
      </c>
      <c r="E112" s="6">
        <f>IF(C112&gt;0,(D112-C112)/C112,"-")</f>
        <v>0.14503816793893129</v>
      </c>
    </row>
    <row r="113" spans="2:14" ht="15" thickBot="1" x14ac:dyDescent="0.25">
      <c r="B113" s="4" t="s">
        <v>56</v>
      </c>
      <c r="C113" s="5">
        <v>77</v>
      </c>
      <c r="D113" s="5">
        <v>106</v>
      </c>
      <c r="E113" s="6">
        <f t="shared" ref="E113:E114" si="9">IF(C113&gt;0,(D113-C113)/C113,"-")</f>
        <v>0.37662337662337664</v>
      </c>
    </row>
    <row r="114" spans="2:14" ht="15" thickBot="1" x14ac:dyDescent="0.25">
      <c r="B114" s="4" t="s">
        <v>57</v>
      </c>
      <c r="C114" s="5">
        <v>54</v>
      </c>
      <c r="D114" s="5">
        <v>44</v>
      </c>
      <c r="E114" s="6">
        <f t="shared" si="9"/>
        <v>-0.18518518518518517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1</v>
      </c>
      <c r="H128" s="10">
        <v>1</v>
      </c>
      <c r="I128" s="10">
        <v>1</v>
      </c>
      <c r="J128" s="10">
        <v>3</v>
      </c>
      <c r="K128" s="6">
        <f>IF(C128=0,"-",(G128-C128)/C128)</f>
        <v>0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0.5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1</v>
      </c>
      <c r="H133" s="10">
        <v>1</v>
      </c>
      <c r="I133" s="10">
        <v>1</v>
      </c>
      <c r="J133" s="10">
        <v>3</v>
      </c>
      <c r="K133" s="6">
        <f t="shared" si="11"/>
        <v>0</v>
      </c>
      <c r="L133" s="6">
        <f t="shared" si="10"/>
        <v>0</v>
      </c>
      <c r="M133" s="6" t="str">
        <f t="shared" si="10"/>
        <v>-</v>
      </c>
      <c r="N133" s="6">
        <f t="shared" si="10"/>
        <v>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0</v>
      </c>
      <c r="F143" s="10">
        <v>2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2</v>
      </c>
      <c r="F144" s="10">
        <v>4</v>
      </c>
      <c r="G144" s="10">
        <v>2</v>
      </c>
      <c r="H144" s="10">
        <v>0</v>
      </c>
      <c r="I144" s="10">
        <v>2</v>
      </c>
      <c r="J144" s="10">
        <v>4</v>
      </c>
      <c r="K144" s="6">
        <f t="shared" ref="K144:K147" si="16">IF(C144=0,"-",(G144-C144)/C144)</f>
        <v>0</v>
      </c>
      <c r="L144" s="6" t="str">
        <f t="shared" si="15"/>
        <v>-</v>
      </c>
      <c r="M144" s="6">
        <f t="shared" si="15"/>
        <v>0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16</v>
      </c>
      <c r="D145" s="10">
        <v>0</v>
      </c>
      <c r="E145" s="10">
        <v>9</v>
      </c>
      <c r="F145" s="10">
        <v>25</v>
      </c>
      <c r="G145" s="10">
        <v>18</v>
      </c>
      <c r="H145" s="10">
        <v>0</v>
      </c>
      <c r="I145" s="10">
        <v>8</v>
      </c>
      <c r="J145" s="10">
        <v>26</v>
      </c>
      <c r="K145" s="6">
        <f t="shared" si="16"/>
        <v>0.125</v>
      </c>
      <c r="L145" s="6" t="str">
        <f t="shared" si="15"/>
        <v>-</v>
      </c>
      <c r="M145" s="6">
        <f t="shared" si="15"/>
        <v>-0.1111111111111111</v>
      </c>
      <c r="N145" s="6">
        <f t="shared" si="15"/>
        <v>0.04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2</v>
      </c>
      <c r="F146" s="10">
        <v>3</v>
      </c>
      <c r="G146" s="10">
        <v>2</v>
      </c>
      <c r="H146" s="10">
        <v>0</v>
      </c>
      <c r="I146" s="10">
        <v>2</v>
      </c>
      <c r="J146" s="10">
        <v>4</v>
      </c>
      <c r="K146" s="6">
        <f t="shared" si="16"/>
        <v>1</v>
      </c>
      <c r="L146" s="6" t="str">
        <f t="shared" si="15"/>
        <v>-</v>
      </c>
      <c r="M146" s="6">
        <f t="shared" si="15"/>
        <v>0</v>
      </c>
      <c r="N146" s="6">
        <f t="shared" si="15"/>
        <v>0.33333333333333331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</v>
      </c>
      <c r="D148" s="10">
        <v>0</v>
      </c>
      <c r="E148" s="10">
        <v>13</v>
      </c>
      <c r="F148" s="10">
        <v>34</v>
      </c>
      <c r="G148" s="10">
        <v>22</v>
      </c>
      <c r="H148" s="10">
        <v>0</v>
      </c>
      <c r="I148" s="10">
        <v>12</v>
      </c>
      <c r="J148" s="10">
        <v>34</v>
      </c>
      <c r="K148" s="6">
        <f t="shared" ref="K148" si="17">IF(C148=0,"-",(G148-C148)/C148)</f>
        <v>4.7619047619047616E-2</v>
      </c>
      <c r="L148" s="6" t="str">
        <f t="shared" ref="L148" si="18">IF(D148=0,"-",(H148-D148)/D148)</f>
        <v>-</v>
      </c>
      <c r="M148" s="6">
        <f t="shared" ref="M148" si="19">IF(E148=0,"-",(I148-E148)/E148)</f>
        <v>-7.6923076923076927E-2</v>
      </c>
      <c r="N148" s="6">
        <f t="shared" ref="N148" si="20">IF(F148=0,"-",(J148-F148)/F148)</f>
        <v>0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0.1111111111111111</v>
      </c>
      <c r="D149" s="6" t="str">
        <f t="shared" si="21"/>
        <v>-</v>
      </c>
      <c r="E149" s="6" t="str">
        <f t="shared" si="21"/>
        <v>-</v>
      </c>
      <c r="F149" s="6">
        <f t="shared" si="21"/>
        <v>7.407407407407407E-2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0.66666666666666663</v>
      </c>
      <c r="D150" s="6" t="str">
        <f t="shared" si="21"/>
        <v>-</v>
      </c>
      <c r="E150" s="6">
        <f t="shared" si="21"/>
        <v>0.5</v>
      </c>
      <c r="F150" s="6">
        <f t="shared" si="21"/>
        <v>0.5714285714285714</v>
      </c>
      <c r="G150" s="6">
        <f t="shared" si="21"/>
        <v>0.5</v>
      </c>
      <c r="H150" s="6" t="str">
        <f t="shared" si="21"/>
        <v>-</v>
      </c>
      <c r="I150" s="6">
        <f t="shared" si="21"/>
        <v>0.5</v>
      </c>
      <c r="J150" s="6">
        <f t="shared" si="21"/>
        <v>0.5</v>
      </c>
      <c r="K150" s="6">
        <f>IF(OR(C150="-",G150="-"),"-",(G150-C150)/C150)</f>
        <v>-0.24999999999999994</v>
      </c>
      <c r="L150" s="6" t="str">
        <f t="shared" si="22"/>
        <v>-</v>
      </c>
      <c r="M150" s="6">
        <f t="shared" si="22"/>
        <v>0</v>
      </c>
      <c r="N150" s="6">
        <f t="shared" si="22"/>
        <v>-0.12499999999999994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17</v>
      </c>
      <c r="D157" s="19">
        <v>20</v>
      </c>
      <c r="E157" s="18">
        <f>IF(C157=0,"-",(D157-C157)/C157)</f>
        <v>0.17647058823529413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2</v>
      </c>
      <c r="E158" s="18">
        <f t="shared" ref="E158:E159" si="23">IF(C158=0,"-",(D158-C158)/C158)</f>
        <v>-0.5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0.80952380952380953</v>
      </c>
      <c r="D160" s="18">
        <f>IF(D157=0,"-",D157/(D157+D158+D159))</f>
        <v>0.90909090909090906</v>
      </c>
      <c r="E160" s="18">
        <f>IF(OR(C160="-",D160="-"),"-",(D160-C160)/C160)</f>
        <v>0.12299465240641706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3</v>
      </c>
      <c r="E166" s="6">
        <f t="shared" ref="E166:E168" si="24">IF(C166=0,"-",(D166-C166)/C166)</f>
        <v>0.5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3</v>
      </c>
      <c r="E167" s="6">
        <f t="shared" si="24"/>
        <v>0.5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</v>
      </c>
      <c r="D178" s="5">
        <v>0</v>
      </c>
      <c r="E178" s="6">
        <f>IF(C178=0,"-",(D178-C178)/C178)</f>
        <v>-1</v>
      </c>
      <c r="H178" s="13"/>
    </row>
    <row r="179" spans="2:10" ht="15" thickBot="1" x14ac:dyDescent="0.25">
      <c r="B179" s="4" t="s">
        <v>43</v>
      </c>
      <c r="C179" s="5">
        <v>1</v>
      </c>
      <c r="D179" s="5">
        <v>0</v>
      </c>
      <c r="E179" s="6">
        <f t="shared" ref="E179:E185" si="26">IF(C179=0,"-",(D179-C179)/C179)</f>
        <v>-1</v>
      </c>
      <c r="H179" s="13"/>
    </row>
    <row r="180" spans="2:10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28</v>
      </c>
      <c r="D182" s="5">
        <v>34</v>
      </c>
      <c r="E182" s="6">
        <f t="shared" si="26"/>
        <v>0.21428571428571427</v>
      </c>
      <c r="H182" s="13"/>
    </row>
    <row r="183" spans="2:10" ht="15" thickBot="1" x14ac:dyDescent="0.25">
      <c r="B183" s="4" t="s">
        <v>47</v>
      </c>
      <c r="C183" s="5">
        <v>15</v>
      </c>
      <c r="D183" s="5">
        <v>22</v>
      </c>
      <c r="E183" s="6">
        <f t="shared" si="26"/>
        <v>0.46666666666666667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13</v>
      </c>
      <c r="D185" s="5">
        <v>12</v>
      </c>
      <c r="E185" s="6">
        <f t="shared" si="26"/>
        <v>-7.6923076923076927E-2</v>
      </c>
      <c r="H185" s="13"/>
    </row>
    <row r="186" spans="2:10" x14ac:dyDescent="0.2"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2:10" x14ac:dyDescent="0.2">
      <c r="B187" s="23"/>
      <c r="C187" s="23"/>
      <c r="D187" s="23"/>
      <c r="E187" s="23"/>
      <c r="F187" s="23"/>
      <c r="G187" s="23"/>
      <c r="H187" s="23"/>
      <c r="I187" s="23"/>
      <c r="J187" s="23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0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2033</v>
      </c>
      <c r="D14" s="5">
        <v>1741</v>
      </c>
      <c r="E14" s="6">
        <f>IF(C14&gt;0,(D14-C14)/C14)</f>
        <v>-0.14363010329562223</v>
      </c>
    </row>
    <row r="15" spans="1:5" ht="20.100000000000001" customHeight="1" thickBot="1" x14ac:dyDescent="0.25">
      <c r="B15" s="4" t="s">
        <v>17</v>
      </c>
      <c r="C15" s="5">
        <v>1943</v>
      </c>
      <c r="D15" s="5">
        <v>1669</v>
      </c>
      <c r="E15" s="6">
        <f t="shared" ref="E15:E25" si="0">IF(C15&gt;0,(D15-C15)/C15)</f>
        <v>-0.14101904271744725</v>
      </c>
    </row>
    <row r="16" spans="1:5" ht="20.100000000000001" customHeight="1" thickBot="1" x14ac:dyDescent="0.25">
      <c r="B16" s="4" t="s">
        <v>18</v>
      </c>
      <c r="C16" s="5">
        <v>1040</v>
      </c>
      <c r="D16" s="5">
        <v>967</v>
      </c>
      <c r="E16" s="6">
        <f t="shared" si="0"/>
        <v>-7.0192307692307693E-2</v>
      </c>
    </row>
    <row r="17" spans="2:5" ht="20.100000000000001" customHeight="1" thickBot="1" x14ac:dyDescent="0.25">
      <c r="B17" s="4" t="s">
        <v>19</v>
      </c>
      <c r="C17" s="5">
        <v>903</v>
      </c>
      <c r="D17" s="5">
        <v>702</v>
      </c>
      <c r="E17" s="6">
        <f t="shared" si="0"/>
        <v>-0.22259136212624583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5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0.46474523932063821</v>
      </c>
      <c r="D20" s="6">
        <f>D17/D15</f>
        <v>0.42061114439784303</v>
      </c>
      <c r="E20" s="6">
        <f t="shared" si="0"/>
        <v>-9.4964060282382107E-2</v>
      </c>
    </row>
    <row r="21" spans="2:5" ht="30" customHeight="1" thickBot="1" x14ac:dyDescent="0.25">
      <c r="B21" s="4" t="s">
        <v>23</v>
      </c>
      <c r="C21" s="5">
        <v>179</v>
      </c>
      <c r="D21" s="5">
        <v>205</v>
      </c>
      <c r="E21" s="6">
        <f t="shared" si="0"/>
        <v>0.14525139664804471</v>
      </c>
    </row>
    <row r="22" spans="2:5" ht="20.100000000000001" customHeight="1" thickBot="1" x14ac:dyDescent="0.25">
      <c r="B22" s="4" t="s">
        <v>24</v>
      </c>
      <c r="C22" s="5">
        <v>91</v>
      </c>
      <c r="D22" s="5">
        <v>130</v>
      </c>
      <c r="E22" s="6">
        <f t="shared" si="0"/>
        <v>0.42857142857142855</v>
      </c>
    </row>
    <row r="23" spans="2:5" ht="20.100000000000001" customHeight="1" thickBot="1" x14ac:dyDescent="0.25">
      <c r="B23" s="4" t="s">
        <v>25</v>
      </c>
      <c r="C23" s="5">
        <v>88</v>
      </c>
      <c r="D23" s="5">
        <v>75</v>
      </c>
      <c r="E23" s="6">
        <f t="shared" si="0"/>
        <v>-0.14772727272727273</v>
      </c>
    </row>
    <row r="24" spans="2:5" ht="20.100000000000001" customHeight="1" thickBot="1" x14ac:dyDescent="0.25">
      <c r="B24" s="4" t="s">
        <v>21</v>
      </c>
      <c r="C24" s="6">
        <f>C23/C21</f>
        <v>0.49162011173184356</v>
      </c>
      <c r="D24" s="6">
        <f t="shared" ref="D24" si="1">D23/D21</f>
        <v>0.36585365853658536</v>
      </c>
      <c r="E24" s="6">
        <f t="shared" si="0"/>
        <v>-0.25582039911308202</v>
      </c>
    </row>
    <row r="25" spans="2:5" ht="20.100000000000001" customHeight="1" thickBot="1" x14ac:dyDescent="0.25">
      <c r="B25" s="7" t="s">
        <v>26</v>
      </c>
      <c r="C25" s="6">
        <v>0.32123295258218054</v>
      </c>
      <c r="D25" s="6">
        <v>0.28437117168078868</v>
      </c>
      <c r="E25" s="6">
        <f t="shared" si="0"/>
        <v>-0.11475093263341832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358</v>
      </c>
      <c r="D34" s="5">
        <v>315</v>
      </c>
      <c r="E34" s="6">
        <f>IF(C34&gt;0,(D34-C34)/C34,"-")</f>
        <v>-0.12011173184357542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278</v>
      </c>
      <c r="D36" s="5">
        <v>240</v>
      </c>
      <c r="E36" s="6">
        <f t="shared" si="2"/>
        <v>-0.1366906474820144</v>
      </c>
    </row>
    <row r="37" spans="2:5" ht="20.100000000000001" customHeight="1" thickBot="1" x14ac:dyDescent="0.25">
      <c r="B37" s="4" t="s">
        <v>30</v>
      </c>
      <c r="C37" s="5">
        <v>80</v>
      </c>
      <c r="D37" s="5">
        <v>75</v>
      </c>
      <c r="E37" s="6">
        <f t="shared" si="2"/>
        <v>-6.25E-2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305</v>
      </c>
      <c r="D44" s="5">
        <v>239</v>
      </c>
      <c r="E44" s="6">
        <f>IF(C44&gt;0,(D44-C44)/C44,"-")</f>
        <v>-0.21639344262295082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10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18</v>
      </c>
      <c r="D46" s="5">
        <v>9</v>
      </c>
      <c r="E46" s="6">
        <f t="shared" si="3"/>
        <v>-0.5</v>
      </c>
    </row>
    <row r="47" spans="2:5" ht="20.100000000000001" customHeight="1" thickBot="1" x14ac:dyDescent="0.25">
      <c r="B47" s="4" t="s">
        <v>32</v>
      </c>
      <c r="C47" s="5">
        <v>758</v>
      </c>
      <c r="D47" s="5">
        <v>660</v>
      </c>
      <c r="E47" s="6">
        <f t="shared" si="3"/>
        <v>-0.12928759894459102</v>
      </c>
    </row>
    <row r="48" spans="2:5" ht="20.100000000000001" customHeight="1" thickBot="1" x14ac:dyDescent="0.25">
      <c r="B48" s="4" t="s">
        <v>35</v>
      </c>
      <c r="C48" s="5">
        <v>228</v>
      </c>
      <c r="D48" s="5">
        <v>195</v>
      </c>
      <c r="E48" s="6">
        <f t="shared" si="3"/>
        <v>-0.14473684210526316</v>
      </c>
    </row>
    <row r="49" spans="2:5" ht="20.100000000000001" customHeight="1" thickBot="1" x14ac:dyDescent="0.25">
      <c r="B49" s="4" t="s">
        <v>67</v>
      </c>
      <c r="C49" s="5">
        <v>215</v>
      </c>
      <c r="D49" s="5">
        <v>445</v>
      </c>
      <c r="E49" s="6">
        <f t="shared" si="3"/>
        <v>1.069767441860465</v>
      </c>
    </row>
    <row r="50" spans="2:5" ht="20.100000000000001" customHeight="1" collapsed="1" thickBot="1" x14ac:dyDescent="0.25">
      <c r="B50" s="4" t="s">
        <v>36</v>
      </c>
      <c r="C50" s="6">
        <f>C44/(C44+C45)</f>
        <v>0.96825396825396826</v>
      </c>
      <c r="D50" s="6">
        <f>D44/(D44+D45)</f>
        <v>0.95983935742971882</v>
      </c>
      <c r="E50" s="6">
        <f t="shared" si="3"/>
        <v>-8.6904997037330241E-3</v>
      </c>
    </row>
    <row r="51" spans="2:5" ht="20.100000000000001" customHeight="1" thickBot="1" x14ac:dyDescent="0.25">
      <c r="B51" s="4" t="s">
        <v>37</v>
      </c>
      <c r="C51" s="6">
        <f>C47/(C46+C47)</f>
        <v>0.97680412371134018</v>
      </c>
      <c r="D51" s="6">
        <f t="shared" ref="D51" si="4">D47/(D46+D47)</f>
        <v>0.98654708520179368</v>
      </c>
      <c r="E51" s="6">
        <f t="shared" si="3"/>
        <v>9.974324692073773E-3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315</v>
      </c>
      <c r="D58" s="5">
        <v>249</v>
      </c>
      <c r="E58" s="6">
        <f>IF(C58&gt;0,(D58-C58)/C58,"-")</f>
        <v>-0.20952380952380953</v>
      </c>
    </row>
    <row r="59" spans="2:5" ht="20.100000000000001" customHeight="1" thickBot="1" x14ac:dyDescent="0.25">
      <c r="B59" s="4" t="s">
        <v>41</v>
      </c>
      <c r="C59" s="5">
        <v>186</v>
      </c>
      <c r="D59" s="5">
        <v>143</v>
      </c>
      <c r="E59" s="6">
        <f t="shared" ref="E59:E63" si="5">IF(C59&gt;0,(D59-C59)/C59,"-")</f>
        <v>-0.23118279569892472</v>
      </c>
    </row>
    <row r="60" spans="2:5" ht="20.100000000000001" customHeight="1" thickBot="1" x14ac:dyDescent="0.25">
      <c r="B60" s="4" t="s">
        <v>42</v>
      </c>
      <c r="C60" s="5">
        <v>119</v>
      </c>
      <c r="D60" s="5">
        <v>96</v>
      </c>
      <c r="E60" s="6">
        <f t="shared" si="5"/>
        <v>-0.19327731092436976</v>
      </c>
    </row>
    <row r="61" spans="2:5" ht="20.100000000000001" customHeight="1" collapsed="1" thickBot="1" x14ac:dyDescent="0.25">
      <c r="B61" s="4" t="s">
        <v>98</v>
      </c>
      <c r="C61" s="6">
        <f>(C59+C60)/C58</f>
        <v>0.96825396825396826</v>
      </c>
      <c r="D61" s="6">
        <f>(D59+D60)/D58</f>
        <v>0.95983935742971882</v>
      </c>
      <c r="E61" s="6">
        <f t="shared" si="5"/>
        <v>-8.6904997037330241E-3</v>
      </c>
    </row>
    <row r="62" spans="2:5" ht="20.100000000000001" customHeight="1" thickBot="1" x14ac:dyDescent="0.25">
      <c r="B62" s="4" t="s">
        <v>39</v>
      </c>
      <c r="C62" s="6">
        <v>0.96875</v>
      </c>
      <c r="D62" s="6">
        <v>0.94701986754966883</v>
      </c>
      <c r="E62" s="6">
        <f t="shared" si="5"/>
        <v>-2.2431104464857986E-2</v>
      </c>
    </row>
    <row r="63" spans="2:5" ht="20.100000000000001" customHeight="1" thickBot="1" x14ac:dyDescent="0.25">
      <c r="B63" s="4" t="s">
        <v>40</v>
      </c>
      <c r="C63" s="6">
        <v>0.96747967479674801</v>
      </c>
      <c r="D63" s="6">
        <v>0.97959183673469385</v>
      </c>
      <c r="E63" s="6">
        <f t="shared" si="5"/>
        <v>1.2519293431658307E-2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1706</v>
      </c>
      <c r="D70" s="5">
        <v>1316</v>
      </c>
      <c r="E70" s="6">
        <f>IF(C70&gt;0,(D70-C70)/C70,"-")</f>
        <v>-0.22860492379835873</v>
      </c>
    </row>
    <row r="71" spans="2:10" ht="20.100000000000001" customHeight="1" thickBot="1" x14ac:dyDescent="0.25">
      <c r="B71" s="4" t="s">
        <v>45</v>
      </c>
      <c r="C71" s="5">
        <v>788</v>
      </c>
      <c r="D71" s="5">
        <v>486</v>
      </c>
      <c r="E71" s="6">
        <f t="shared" ref="E71:E77" si="6">IF(C71&gt;0,(D71-C71)/C71,"-")</f>
        <v>-0.38324873096446699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1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636</v>
      </c>
      <c r="D73" s="5">
        <v>611</v>
      </c>
      <c r="E73" s="6">
        <f t="shared" si="6"/>
        <v>-3.9308176100628929E-2</v>
      </c>
    </row>
    <row r="74" spans="2:10" ht="20.100000000000001" customHeight="1" thickBot="1" x14ac:dyDescent="0.25">
      <c r="B74" s="4" t="s">
        <v>47</v>
      </c>
      <c r="C74" s="5">
        <v>236</v>
      </c>
      <c r="D74" s="5">
        <v>163</v>
      </c>
      <c r="E74" s="6">
        <f t="shared" si="6"/>
        <v>-0.30932203389830509</v>
      </c>
    </row>
    <row r="75" spans="2:10" ht="20.100000000000001" customHeight="1" thickBot="1" x14ac:dyDescent="0.25">
      <c r="B75" s="4" t="s">
        <v>48</v>
      </c>
      <c r="C75" s="5">
        <v>44</v>
      </c>
      <c r="D75" s="5">
        <v>55</v>
      </c>
      <c r="E75" s="6">
        <f t="shared" si="6"/>
        <v>0.25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125</v>
      </c>
      <c r="D90" s="5">
        <v>110</v>
      </c>
      <c r="E90" s="6">
        <f>IF(C90&gt;0,(D90-C90)/C90,"-")</f>
        <v>-0.12</v>
      </c>
    </row>
    <row r="91" spans="2:5" ht="29.25" thickBot="1" x14ac:dyDescent="0.25">
      <c r="B91" s="4" t="s">
        <v>52</v>
      </c>
      <c r="C91" s="5">
        <v>45</v>
      </c>
      <c r="D91" s="5">
        <v>28</v>
      </c>
      <c r="E91" s="6">
        <f t="shared" ref="E91:E93" si="7">IF(C91&gt;0,(D91-C91)/C91,"-")</f>
        <v>-0.37777777777777777</v>
      </c>
    </row>
    <row r="92" spans="2:5" ht="29.25" customHeight="1" thickBot="1" x14ac:dyDescent="0.25">
      <c r="B92" s="4" t="s">
        <v>53</v>
      </c>
      <c r="C92" s="5">
        <v>72</v>
      </c>
      <c r="D92" s="5">
        <v>38</v>
      </c>
      <c r="E92" s="6">
        <f t="shared" si="7"/>
        <v>-0.47222222222222221</v>
      </c>
    </row>
    <row r="93" spans="2:5" ht="29.25" customHeight="1" thickBot="1" x14ac:dyDescent="0.25">
      <c r="B93" s="4" t="s">
        <v>54</v>
      </c>
      <c r="C93" s="6">
        <f>(C90+C91)/(C90+C91+C92)</f>
        <v>0.7024793388429752</v>
      </c>
      <c r="D93" s="6">
        <f>(D90+D91)/(D90+D91+D92)</f>
        <v>0.78409090909090906</v>
      </c>
      <c r="E93" s="6">
        <f t="shared" si="7"/>
        <v>0.11617647058823527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242</v>
      </c>
      <c r="D100" s="5">
        <v>177</v>
      </c>
      <c r="E100" s="6">
        <f>IF(C100&gt;0,(D100-C100)/C100,"-")</f>
        <v>-0.26859504132231404</v>
      </c>
    </row>
    <row r="101" spans="2:5" ht="20.100000000000001" customHeight="1" thickBot="1" x14ac:dyDescent="0.25">
      <c r="B101" s="4" t="s">
        <v>41</v>
      </c>
      <c r="C101" s="5">
        <v>114</v>
      </c>
      <c r="D101" s="5">
        <v>93</v>
      </c>
      <c r="E101" s="6">
        <f t="shared" ref="E101:E105" si="8">IF(C101&gt;0,(D101-C101)/C101,"-")</f>
        <v>-0.18421052631578946</v>
      </c>
    </row>
    <row r="102" spans="2:5" ht="20.100000000000001" customHeight="1" thickBot="1" x14ac:dyDescent="0.25">
      <c r="B102" s="4" t="s">
        <v>42</v>
      </c>
      <c r="C102" s="5">
        <v>56</v>
      </c>
      <c r="D102" s="5">
        <v>45</v>
      </c>
      <c r="E102" s="6">
        <f t="shared" si="8"/>
        <v>-0.19642857142857142</v>
      </c>
    </row>
    <row r="103" spans="2:5" ht="20.100000000000001" customHeight="1" thickBot="1" x14ac:dyDescent="0.25">
      <c r="B103" s="4" t="s">
        <v>98</v>
      </c>
      <c r="C103" s="6">
        <f>(C101+C102)/C100</f>
        <v>0.7024793388429752</v>
      </c>
      <c r="D103" s="6">
        <f>(D101+D102)/D100</f>
        <v>0.77966101694915257</v>
      </c>
      <c r="E103" s="6">
        <f t="shared" si="8"/>
        <v>0.10987038883349956</v>
      </c>
    </row>
    <row r="104" spans="2:5" ht="20.100000000000001" customHeight="1" thickBot="1" x14ac:dyDescent="0.25">
      <c r="B104" s="4" t="s">
        <v>39</v>
      </c>
      <c r="C104" s="6">
        <v>0.72151898734177211</v>
      </c>
      <c r="D104" s="6">
        <v>0.79487179487179482</v>
      </c>
      <c r="E104" s="6">
        <f t="shared" si="8"/>
        <v>0.10166441745389114</v>
      </c>
    </row>
    <row r="105" spans="2:5" ht="20.100000000000001" customHeight="1" thickBot="1" x14ac:dyDescent="0.25">
      <c r="B105" s="4" t="s">
        <v>40</v>
      </c>
      <c r="C105" s="6">
        <v>0.66666666666666663</v>
      </c>
      <c r="D105" s="6">
        <v>0.75</v>
      </c>
      <c r="E105" s="6">
        <f t="shared" si="8"/>
        <v>0.12500000000000006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236</v>
      </c>
      <c r="D112" s="5">
        <v>248</v>
      </c>
      <c r="E112" s="6">
        <f>IF(C112&gt;0,(D112-C112)/C112,"-")</f>
        <v>5.0847457627118647E-2</v>
      </c>
    </row>
    <row r="113" spans="2:14" ht="15" thickBot="1" x14ac:dyDescent="0.25">
      <c r="B113" s="4" t="s">
        <v>56</v>
      </c>
      <c r="C113" s="5">
        <v>143</v>
      </c>
      <c r="D113" s="5">
        <v>198</v>
      </c>
      <c r="E113" s="6">
        <f t="shared" ref="E113:E114" si="9">IF(C113&gt;0,(D113-C113)/C113,"-")</f>
        <v>0.38461538461538464</v>
      </c>
    </row>
    <row r="114" spans="2:14" ht="15" thickBot="1" x14ac:dyDescent="0.25">
      <c r="B114" s="4" t="s">
        <v>57</v>
      </c>
      <c r="C114" s="5">
        <v>93</v>
      </c>
      <c r="D114" s="5">
        <v>50</v>
      </c>
      <c r="E114" s="6">
        <f t="shared" si="9"/>
        <v>-0.46236559139784944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>
        <f t="shared" si="10"/>
        <v>-1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0</v>
      </c>
      <c r="F143" s="10">
        <v>2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21</v>
      </c>
      <c r="D145" s="10">
        <v>0</v>
      </c>
      <c r="E145" s="10">
        <v>0</v>
      </c>
      <c r="F145" s="10">
        <v>21</v>
      </c>
      <c r="G145" s="10">
        <v>12</v>
      </c>
      <c r="H145" s="10">
        <v>0</v>
      </c>
      <c r="I145" s="10">
        <v>0</v>
      </c>
      <c r="J145" s="10">
        <v>12</v>
      </c>
      <c r="K145" s="6">
        <f t="shared" si="16"/>
        <v>-0.42857142857142855</v>
      </c>
      <c r="L145" s="6" t="str">
        <f t="shared" si="15"/>
        <v>-</v>
      </c>
      <c r="M145" s="6" t="str">
        <f t="shared" si="15"/>
        <v>-</v>
      </c>
      <c r="N145" s="6">
        <f t="shared" si="15"/>
        <v>-0.42857142857142855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23</v>
      </c>
      <c r="D148" s="10">
        <v>0</v>
      </c>
      <c r="E148" s="10">
        <v>0</v>
      </c>
      <c r="F148" s="10">
        <v>23</v>
      </c>
      <c r="G148" s="10">
        <v>12</v>
      </c>
      <c r="H148" s="10">
        <v>0</v>
      </c>
      <c r="I148" s="10">
        <v>0</v>
      </c>
      <c r="J148" s="10">
        <v>12</v>
      </c>
      <c r="K148" s="6">
        <f t="shared" ref="K148" si="17">IF(C148=0,"-",(G148-C148)/C148)</f>
        <v>-0.47826086956521741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-0.47826086956521741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8.6956521739130432E-2</v>
      </c>
      <c r="D149" s="6" t="str">
        <f t="shared" si="21"/>
        <v>-</v>
      </c>
      <c r="E149" s="6" t="str">
        <f t="shared" si="21"/>
        <v>-</v>
      </c>
      <c r="F149" s="6">
        <f t="shared" si="21"/>
        <v>8.6956521739130432E-2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21</v>
      </c>
      <c r="D157" s="19">
        <v>12</v>
      </c>
      <c r="E157" s="18">
        <f>IF(C157=0,"-",(D157-C157)/C157)</f>
        <v>-0.42857142857142855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0.91304347826086951</v>
      </c>
      <c r="D160" s="18">
        <f>IF(D157=0,"-",D157/(D157+D158+D159))</f>
        <v>1</v>
      </c>
      <c r="E160" s="18">
        <f>IF(OR(C160="-",D160="-"),"-",(D160-C160)/C160)</f>
        <v>9.5238095238095302E-2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</v>
      </c>
      <c r="D178" s="5">
        <v>0</v>
      </c>
      <c r="E178" s="6">
        <f>IF(C178=0,"-",(D178-C178)/C178)</f>
        <v>-1</v>
      </c>
      <c r="H178" s="13"/>
    </row>
    <row r="179" spans="2:10" ht="15" thickBot="1" x14ac:dyDescent="0.25">
      <c r="B179" s="4" t="s">
        <v>43</v>
      </c>
      <c r="C179" s="5">
        <v>1</v>
      </c>
      <c r="D179" s="5">
        <v>0</v>
      </c>
      <c r="E179" s="6">
        <f t="shared" ref="E179:E185" si="26">IF(C179=0,"-",(D179-C179)/C179)</f>
        <v>-1</v>
      </c>
      <c r="H179" s="13"/>
    </row>
    <row r="180" spans="2:10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23</v>
      </c>
      <c r="D182" s="5">
        <v>12</v>
      </c>
      <c r="E182" s="6">
        <f t="shared" si="26"/>
        <v>-0.47826086956521741</v>
      </c>
      <c r="H182" s="13"/>
    </row>
    <row r="183" spans="2:10" ht="15" thickBot="1" x14ac:dyDescent="0.25">
      <c r="B183" s="4" t="s">
        <v>47</v>
      </c>
      <c r="C183" s="5">
        <v>23</v>
      </c>
      <c r="D183" s="5">
        <v>12</v>
      </c>
      <c r="E183" s="6">
        <f t="shared" si="26"/>
        <v>-0.47826086956521741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3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3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1</v>
      </c>
      <c r="D200" s="5">
        <v>3</v>
      </c>
      <c r="E200" s="6">
        <f t="shared" si="27"/>
        <v>2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3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1</v>
      </c>
      <c r="E210" s="6">
        <f t="shared" si="28"/>
        <v>-0.5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3</v>
      </c>
      <c r="D222" s="5">
        <v>3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0</v>
      </c>
      <c r="D223" s="5">
        <v>4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2702</v>
      </c>
      <c r="D14" s="5">
        <v>2520</v>
      </c>
      <c r="E14" s="6">
        <f>IF(C14&gt;0,(D14-C14)/C14)</f>
        <v>-6.7357512953367879E-2</v>
      </c>
    </row>
    <row r="15" spans="1:5" ht="20.100000000000001" customHeight="1" thickBot="1" x14ac:dyDescent="0.25">
      <c r="B15" s="4" t="s">
        <v>17</v>
      </c>
      <c r="C15" s="5">
        <v>2690</v>
      </c>
      <c r="D15" s="5">
        <v>2517</v>
      </c>
      <c r="E15" s="6">
        <f t="shared" ref="E15:E25" si="0">IF(C15&gt;0,(D15-C15)/C15)</f>
        <v>-6.431226765799257E-2</v>
      </c>
    </row>
    <row r="16" spans="1:5" ht="20.100000000000001" customHeight="1" thickBot="1" x14ac:dyDescent="0.25">
      <c r="B16" s="4" t="s">
        <v>18</v>
      </c>
      <c r="C16" s="5">
        <v>2147</v>
      </c>
      <c r="D16" s="5">
        <v>1967</v>
      </c>
      <c r="E16" s="6">
        <f t="shared" si="0"/>
        <v>-8.3837913367489525E-2</v>
      </c>
    </row>
    <row r="17" spans="2:5" ht="20.100000000000001" customHeight="1" thickBot="1" x14ac:dyDescent="0.25">
      <c r="B17" s="4" t="s">
        <v>19</v>
      </c>
      <c r="C17" s="5">
        <v>543</v>
      </c>
      <c r="D17" s="5">
        <v>550</v>
      </c>
      <c r="E17" s="6">
        <f t="shared" si="0"/>
        <v>1.289134438305709E-2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0.20185873605947954</v>
      </c>
      <c r="D20" s="6">
        <f>D17/D15</f>
        <v>0.21851410409217323</v>
      </c>
      <c r="E20" s="6">
        <f t="shared" si="0"/>
        <v>8.2510018430839813E-2</v>
      </c>
    </row>
    <row r="21" spans="2:5" ht="30" customHeight="1" thickBot="1" x14ac:dyDescent="0.25">
      <c r="B21" s="4" t="s">
        <v>23</v>
      </c>
      <c r="C21" s="5">
        <v>452</v>
      </c>
      <c r="D21" s="5">
        <v>348</v>
      </c>
      <c r="E21" s="6">
        <f t="shared" si="0"/>
        <v>-0.23008849557522124</v>
      </c>
    </row>
    <row r="22" spans="2:5" ht="20.100000000000001" customHeight="1" thickBot="1" x14ac:dyDescent="0.25">
      <c r="B22" s="4" t="s">
        <v>24</v>
      </c>
      <c r="C22" s="5">
        <v>307</v>
      </c>
      <c r="D22" s="5">
        <v>257</v>
      </c>
      <c r="E22" s="6">
        <f t="shared" si="0"/>
        <v>-0.16286644951140064</v>
      </c>
    </row>
    <row r="23" spans="2:5" ht="20.100000000000001" customHeight="1" thickBot="1" x14ac:dyDescent="0.25">
      <c r="B23" s="4" t="s">
        <v>25</v>
      </c>
      <c r="C23" s="5">
        <v>145</v>
      </c>
      <c r="D23" s="5">
        <v>91</v>
      </c>
      <c r="E23" s="6">
        <f t="shared" si="0"/>
        <v>-0.3724137931034483</v>
      </c>
    </row>
    <row r="24" spans="2:5" ht="20.100000000000001" customHeight="1" thickBot="1" x14ac:dyDescent="0.25">
      <c r="B24" s="4" t="s">
        <v>21</v>
      </c>
      <c r="C24" s="6">
        <f>C23/C21</f>
        <v>0.32079646017699115</v>
      </c>
      <c r="D24" s="6">
        <f t="shared" ref="D24" si="1">D23/D21</f>
        <v>0.2614942528735632</v>
      </c>
      <c r="E24" s="6">
        <f t="shared" si="0"/>
        <v>-0.18485929449068572</v>
      </c>
    </row>
    <row r="25" spans="2:5" ht="20.100000000000001" customHeight="1" thickBot="1" x14ac:dyDescent="0.25">
      <c r="B25" s="7" t="s">
        <v>26</v>
      </c>
      <c r="C25" s="6">
        <v>0.23833086880904558</v>
      </c>
      <c r="D25" s="6">
        <v>0.22903097241255055</v>
      </c>
      <c r="E25" s="6">
        <f t="shared" si="0"/>
        <v>-3.9020947823365071E-2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595</v>
      </c>
      <c r="D34" s="5">
        <v>604</v>
      </c>
      <c r="E34" s="6">
        <f>IF(C34&gt;0,(D34-C34)/C34,"-")</f>
        <v>1.5126050420168067E-2</v>
      </c>
    </row>
    <row r="35" spans="2:5" ht="20.100000000000001" customHeight="1" thickBot="1" x14ac:dyDescent="0.25">
      <c r="B35" s="4" t="s">
        <v>29</v>
      </c>
      <c r="C35" s="5">
        <v>12</v>
      </c>
      <c r="D35" s="5">
        <v>16</v>
      </c>
      <c r="E35" s="6">
        <f t="shared" ref="E35:E37" si="2">IF(C35&gt;0,(D35-C35)/C35,"-")</f>
        <v>0.33333333333333331</v>
      </c>
    </row>
    <row r="36" spans="2:5" ht="20.100000000000001" customHeight="1" thickBot="1" x14ac:dyDescent="0.25">
      <c r="B36" s="4" t="s">
        <v>28</v>
      </c>
      <c r="C36" s="5">
        <v>455</v>
      </c>
      <c r="D36" s="5">
        <v>419</v>
      </c>
      <c r="E36" s="6">
        <f t="shared" si="2"/>
        <v>-7.9120879120879117E-2</v>
      </c>
    </row>
    <row r="37" spans="2:5" ht="20.100000000000001" customHeight="1" thickBot="1" x14ac:dyDescent="0.25">
      <c r="B37" s="4" t="s">
        <v>30</v>
      </c>
      <c r="C37" s="5">
        <v>128</v>
      </c>
      <c r="D37" s="5">
        <v>169</v>
      </c>
      <c r="E37" s="6">
        <f t="shared" si="2"/>
        <v>0.3203125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655</v>
      </c>
      <c r="D44" s="5">
        <v>677</v>
      </c>
      <c r="E44" s="6">
        <f>IF(C44&gt;0,(D44-C44)/C44,"-")</f>
        <v>3.3587786259541987E-2</v>
      </c>
    </row>
    <row r="45" spans="2:5" ht="20.100000000000001" customHeight="1" thickBot="1" x14ac:dyDescent="0.25">
      <c r="B45" s="4" t="s">
        <v>34</v>
      </c>
      <c r="C45" s="5">
        <v>61</v>
      </c>
      <c r="D45" s="5">
        <v>54</v>
      </c>
      <c r="E45" s="6">
        <f t="shared" ref="E45:E51" si="3">IF(C45&gt;0,(D45-C45)/C45,"-")</f>
        <v>-0.11475409836065574</v>
      </c>
    </row>
    <row r="46" spans="2:5" ht="20.100000000000001" customHeight="1" thickBot="1" x14ac:dyDescent="0.25">
      <c r="B46" s="4" t="s">
        <v>31</v>
      </c>
      <c r="C46" s="5">
        <v>155</v>
      </c>
      <c r="D46" s="5">
        <v>150</v>
      </c>
      <c r="E46" s="6">
        <f t="shared" si="3"/>
        <v>-3.2258064516129031E-2</v>
      </c>
    </row>
    <row r="47" spans="2:5" ht="20.100000000000001" customHeight="1" thickBot="1" x14ac:dyDescent="0.25">
      <c r="B47" s="4" t="s">
        <v>32</v>
      </c>
      <c r="C47" s="5">
        <v>807</v>
      </c>
      <c r="D47" s="5">
        <v>846</v>
      </c>
      <c r="E47" s="6">
        <f t="shared" si="3"/>
        <v>4.8327137546468404E-2</v>
      </c>
    </row>
    <row r="48" spans="2:5" ht="20.100000000000001" customHeight="1" thickBot="1" x14ac:dyDescent="0.25">
      <c r="B48" s="4" t="s">
        <v>35</v>
      </c>
      <c r="C48" s="5">
        <v>215</v>
      </c>
      <c r="D48" s="5">
        <v>190</v>
      </c>
      <c r="E48" s="6">
        <f t="shared" si="3"/>
        <v>-0.11627906976744186</v>
      </c>
    </row>
    <row r="49" spans="2:5" ht="20.100000000000001" customHeight="1" thickBot="1" x14ac:dyDescent="0.25">
      <c r="B49" s="4" t="s">
        <v>67</v>
      </c>
      <c r="C49" s="5">
        <v>389</v>
      </c>
      <c r="D49" s="5">
        <v>269</v>
      </c>
      <c r="E49" s="6">
        <f t="shared" si="3"/>
        <v>-0.30848329048843187</v>
      </c>
    </row>
    <row r="50" spans="2:5" ht="20.100000000000001" customHeight="1" collapsed="1" thickBot="1" x14ac:dyDescent="0.25">
      <c r="B50" s="4" t="s">
        <v>36</v>
      </c>
      <c r="C50" s="6">
        <f>C44/(C44+C45)</f>
        <v>0.91480446927374304</v>
      </c>
      <c r="D50" s="6">
        <f>D44/(D44+D45)</f>
        <v>0.9261285909712722</v>
      </c>
      <c r="E50" s="6">
        <f t="shared" si="3"/>
        <v>1.2378734557909745E-2</v>
      </c>
    </row>
    <row r="51" spans="2:5" ht="20.100000000000001" customHeight="1" thickBot="1" x14ac:dyDescent="0.25">
      <c r="B51" s="4" t="s">
        <v>37</v>
      </c>
      <c r="C51" s="6">
        <f>C47/(C46+C47)</f>
        <v>0.83887733887733884</v>
      </c>
      <c r="D51" s="6">
        <f t="shared" ref="D51" si="4">D47/(D46+D47)</f>
        <v>0.8493975903614458</v>
      </c>
      <c r="E51" s="6">
        <f t="shared" si="3"/>
        <v>1.2540869798898256E-2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717</v>
      </c>
      <c r="D58" s="5">
        <v>732</v>
      </c>
      <c r="E58" s="6">
        <f>IF(C58&gt;0,(D58-C58)/C58,"-")</f>
        <v>2.0920502092050208E-2</v>
      </c>
    </row>
    <row r="59" spans="2:5" ht="20.100000000000001" customHeight="1" thickBot="1" x14ac:dyDescent="0.25">
      <c r="B59" s="4" t="s">
        <v>41</v>
      </c>
      <c r="C59" s="5">
        <v>568</v>
      </c>
      <c r="D59" s="5">
        <v>542</v>
      </c>
      <c r="E59" s="6">
        <f t="shared" ref="E59:E63" si="5">IF(C59&gt;0,(D59-C59)/C59,"-")</f>
        <v>-4.5774647887323945E-2</v>
      </c>
    </row>
    <row r="60" spans="2:5" ht="20.100000000000001" customHeight="1" thickBot="1" x14ac:dyDescent="0.25">
      <c r="B60" s="4" t="s">
        <v>42</v>
      </c>
      <c r="C60" s="5">
        <v>87</v>
      </c>
      <c r="D60" s="5">
        <v>135</v>
      </c>
      <c r="E60" s="6">
        <f t="shared" si="5"/>
        <v>0.55172413793103448</v>
      </c>
    </row>
    <row r="61" spans="2:5" ht="20.100000000000001" customHeight="1" collapsed="1" thickBot="1" x14ac:dyDescent="0.25">
      <c r="B61" s="4" t="s">
        <v>98</v>
      </c>
      <c r="C61" s="6">
        <f>(C59+C60)/C58</f>
        <v>0.91352859135285913</v>
      </c>
      <c r="D61" s="6">
        <f>(D59+D60)/D58</f>
        <v>0.92486338797814205</v>
      </c>
      <c r="E61" s="6">
        <f t="shared" si="5"/>
        <v>1.2407708672256261E-2</v>
      </c>
    </row>
    <row r="62" spans="2:5" ht="20.100000000000001" customHeight="1" thickBot="1" x14ac:dyDescent="0.25">
      <c r="B62" s="4" t="s">
        <v>39</v>
      </c>
      <c r="C62" s="6">
        <v>0.91318327974276525</v>
      </c>
      <c r="D62" s="6">
        <v>0.91554054054054057</v>
      </c>
      <c r="E62" s="6">
        <f t="shared" si="5"/>
        <v>2.5813665778455066E-3</v>
      </c>
    </row>
    <row r="63" spans="2:5" ht="20.100000000000001" customHeight="1" thickBot="1" x14ac:dyDescent="0.25">
      <c r="B63" s="4" t="s">
        <v>40</v>
      </c>
      <c r="C63" s="6">
        <v>0.91578947368421049</v>
      </c>
      <c r="D63" s="6">
        <v>0.9642857142857143</v>
      </c>
      <c r="E63" s="6">
        <f t="shared" si="5"/>
        <v>5.2955665024630602E-2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2301</v>
      </c>
      <c r="D70" s="5">
        <v>2458</v>
      </c>
      <c r="E70" s="6">
        <f>IF(C70&gt;0,(D70-C70)/C70,"-")</f>
        <v>6.8231203824424158E-2</v>
      </c>
    </row>
    <row r="71" spans="2:10" ht="20.100000000000001" customHeight="1" thickBot="1" x14ac:dyDescent="0.25">
      <c r="B71" s="4" t="s">
        <v>45</v>
      </c>
      <c r="C71" s="5">
        <v>1151</v>
      </c>
      <c r="D71" s="5">
        <v>1214</v>
      </c>
      <c r="E71" s="6">
        <f t="shared" ref="E71:E77" si="6">IF(C71&gt;0,(D71-C71)/C71,"-")</f>
        <v>5.4735013032145959E-2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1</v>
      </c>
      <c r="E72" s="6">
        <f t="shared" si="6"/>
        <v>-0.5</v>
      </c>
    </row>
    <row r="73" spans="2:10" ht="20.100000000000001" customHeight="1" thickBot="1" x14ac:dyDescent="0.25">
      <c r="B73" s="4" t="s">
        <v>46</v>
      </c>
      <c r="C73" s="5">
        <v>724</v>
      </c>
      <c r="D73" s="5">
        <v>786</v>
      </c>
      <c r="E73" s="6">
        <f t="shared" si="6"/>
        <v>8.5635359116022103E-2</v>
      </c>
    </row>
    <row r="74" spans="2:10" ht="20.100000000000001" customHeight="1" thickBot="1" x14ac:dyDescent="0.25">
      <c r="B74" s="4" t="s">
        <v>47</v>
      </c>
      <c r="C74" s="5">
        <v>237</v>
      </c>
      <c r="D74" s="5">
        <v>205</v>
      </c>
      <c r="E74" s="6">
        <f t="shared" si="6"/>
        <v>-0.13502109704641349</v>
      </c>
    </row>
    <row r="75" spans="2:10" ht="20.100000000000001" customHeight="1" thickBot="1" x14ac:dyDescent="0.25">
      <c r="B75" s="4" t="s">
        <v>48</v>
      </c>
      <c r="C75" s="5">
        <v>187</v>
      </c>
      <c r="D75" s="5">
        <v>252</v>
      </c>
      <c r="E75" s="6">
        <f t="shared" si="6"/>
        <v>0.34759358288770054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76</v>
      </c>
      <c r="D90" s="5">
        <v>69</v>
      </c>
      <c r="E90" s="6">
        <f>IF(C90&gt;0,(D90-C90)/C90,"-")</f>
        <v>-9.2105263157894732E-2</v>
      </c>
    </row>
    <row r="91" spans="2:5" ht="29.25" thickBot="1" x14ac:dyDescent="0.25">
      <c r="B91" s="4" t="s">
        <v>52</v>
      </c>
      <c r="C91" s="5">
        <v>45</v>
      </c>
      <c r="D91" s="5">
        <v>60</v>
      </c>
      <c r="E91" s="6">
        <f t="shared" ref="E91:E93" si="7">IF(C91&gt;0,(D91-C91)/C91,"-")</f>
        <v>0.33333333333333331</v>
      </c>
    </row>
    <row r="92" spans="2:5" ht="29.25" customHeight="1" thickBot="1" x14ac:dyDescent="0.25">
      <c r="B92" s="4" t="s">
        <v>53</v>
      </c>
      <c r="C92" s="5">
        <v>91</v>
      </c>
      <c r="D92" s="5">
        <v>83</v>
      </c>
      <c r="E92" s="6">
        <f t="shared" si="7"/>
        <v>-8.7912087912087919E-2</v>
      </c>
    </row>
    <row r="93" spans="2:5" ht="29.25" customHeight="1" thickBot="1" x14ac:dyDescent="0.25">
      <c r="B93" s="4" t="s">
        <v>54</v>
      </c>
      <c r="C93" s="6">
        <f>(C90+C91)/(C90+C91+C92)</f>
        <v>0.57075471698113212</v>
      </c>
      <c r="D93" s="6">
        <f>(D90+D91)/(D90+D91+D92)</f>
        <v>0.60849056603773588</v>
      </c>
      <c r="E93" s="6">
        <f t="shared" si="7"/>
        <v>6.6115702479338817E-2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215</v>
      </c>
      <c r="D100" s="5">
        <v>213</v>
      </c>
      <c r="E100" s="6">
        <f>IF(C100&gt;0,(D100-C100)/C100,"-")</f>
        <v>-9.3023255813953487E-3</v>
      </c>
    </row>
    <row r="101" spans="2:5" ht="20.100000000000001" customHeight="1" thickBot="1" x14ac:dyDescent="0.25">
      <c r="B101" s="4" t="s">
        <v>41</v>
      </c>
      <c r="C101" s="5">
        <v>102</v>
      </c>
      <c r="D101" s="5">
        <v>100</v>
      </c>
      <c r="E101" s="6">
        <f t="shared" ref="E101:E105" si="8">IF(C101&gt;0,(D101-C101)/C101,"-")</f>
        <v>-1.9607843137254902E-2</v>
      </c>
    </row>
    <row r="102" spans="2:5" ht="20.100000000000001" customHeight="1" thickBot="1" x14ac:dyDescent="0.25">
      <c r="B102" s="4" t="s">
        <v>42</v>
      </c>
      <c r="C102" s="5">
        <v>20</v>
      </c>
      <c r="D102" s="5">
        <v>29</v>
      </c>
      <c r="E102" s="6">
        <f t="shared" si="8"/>
        <v>0.45</v>
      </c>
    </row>
    <row r="103" spans="2:5" ht="20.100000000000001" customHeight="1" thickBot="1" x14ac:dyDescent="0.25">
      <c r="B103" s="4" t="s">
        <v>98</v>
      </c>
      <c r="C103" s="6">
        <f>(C101+C102)/C100</f>
        <v>0.56744186046511624</v>
      </c>
      <c r="D103" s="6">
        <f>(D101+D102)/D100</f>
        <v>0.60563380281690138</v>
      </c>
      <c r="E103" s="6">
        <f t="shared" si="8"/>
        <v>6.730547217732627E-2</v>
      </c>
    </row>
    <row r="104" spans="2:5" ht="20.100000000000001" customHeight="1" thickBot="1" x14ac:dyDescent="0.25">
      <c r="B104" s="4" t="s">
        <v>39</v>
      </c>
      <c r="C104" s="6">
        <v>0.57954545454545459</v>
      </c>
      <c r="D104" s="6">
        <v>0.59880239520958078</v>
      </c>
      <c r="E104" s="6">
        <f t="shared" si="8"/>
        <v>3.322766232241383E-2</v>
      </c>
    </row>
    <row r="105" spans="2:5" ht="20.100000000000001" customHeight="1" thickBot="1" x14ac:dyDescent="0.25">
      <c r="B105" s="4" t="s">
        <v>40</v>
      </c>
      <c r="C105" s="6">
        <v>0.51282051282051277</v>
      </c>
      <c r="D105" s="6">
        <v>0.63043478260869568</v>
      </c>
      <c r="E105" s="6">
        <f t="shared" si="8"/>
        <v>0.22934782608695667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248</v>
      </c>
      <c r="D112" s="5">
        <v>243</v>
      </c>
      <c r="E112" s="6">
        <f>IF(C112&gt;0,(D112-C112)/C112,"-")</f>
        <v>-2.0161290322580645E-2</v>
      </c>
    </row>
    <row r="113" spans="2:14" ht="15" thickBot="1" x14ac:dyDescent="0.25">
      <c r="B113" s="4" t="s">
        <v>56</v>
      </c>
      <c r="C113" s="5">
        <v>117</v>
      </c>
      <c r="D113" s="5">
        <v>138</v>
      </c>
      <c r="E113" s="6">
        <f t="shared" ref="E113:E114" si="9">IF(C113&gt;0,(D113-C113)/C113,"-")</f>
        <v>0.17948717948717949</v>
      </c>
    </row>
    <row r="114" spans="2:14" ht="15" thickBot="1" x14ac:dyDescent="0.25">
      <c r="B114" s="4" t="s">
        <v>57</v>
      </c>
      <c r="C114" s="5">
        <v>131</v>
      </c>
      <c r="D114" s="5">
        <v>105</v>
      </c>
      <c r="E114" s="6">
        <f t="shared" si="9"/>
        <v>-0.19847328244274809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0</v>
      </c>
      <c r="E128" s="10">
        <v>0</v>
      </c>
      <c r="F128" s="10">
        <v>2</v>
      </c>
      <c r="G128" s="10">
        <v>0</v>
      </c>
      <c r="H128" s="10">
        <v>0</v>
      </c>
      <c r="I128" s="10">
        <v>1</v>
      </c>
      <c r="J128" s="10">
        <v>1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0</v>
      </c>
      <c r="H133" s="10">
        <v>0</v>
      </c>
      <c r="I133" s="10">
        <v>1</v>
      </c>
      <c r="J133" s="10">
        <v>1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-0.66666666666666663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0.66666666666666663</v>
      </c>
      <c r="G134" s="6" t="str">
        <f t="shared" si="12"/>
        <v>-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1</v>
      </c>
      <c r="F143" s="10">
        <v>3</v>
      </c>
      <c r="G143" s="10">
        <v>8</v>
      </c>
      <c r="H143" s="10">
        <v>0</v>
      </c>
      <c r="I143" s="10">
        <v>0</v>
      </c>
      <c r="J143" s="10">
        <v>8</v>
      </c>
      <c r="K143" s="6">
        <f>IF(C143=0,"-",(G143-C143)/C143)</f>
        <v>3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1.6666666666666667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1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-1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20</v>
      </c>
      <c r="D145" s="10">
        <v>0</v>
      </c>
      <c r="E145" s="10">
        <v>10</v>
      </c>
      <c r="F145" s="10">
        <v>30</v>
      </c>
      <c r="G145" s="10">
        <v>30</v>
      </c>
      <c r="H145" s="10">
        <v>0</v>
      </c>
      <c r="I145" s="10">
        <v>9</v>
      </c>
      <c r="J145" s="10">
        <v>39</v>
      </c>
      <c r="K145" s="6">
        <f t="shared" si="16"/>
        <v>0.5</v>
      </c>
      <c r="L145" s="6" t="str">
        <f t="shared" si="15"/>
        <v>-</v>
      </c>
      <c r="M145" s="6">
        <f t="shared" si="15"/>
        <v>-0.1</v>
      </c>
      <c r="N145" s="6">
        <f t="shared" si="15"/>
        <v>0.3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1</v>
      </c>
      <c r="F146" s="10">
        <v>3</v>
      </c>
      <c r="G146" s="10">
        <v>7</v>
      </c>
      <c r="H146" s="10">
        <v>0</v>
      </c>
      <c r="I146" s="10">
        <v>3</v>
      </c>
      <c r="J146" s="10">
        <v>10</v>
      </c>
      <c r="K146" s="6">
        <f t="shared" si="16"/>
        <v>2.5</v>
      </c>
      <c r="L146" s="6" t="str">
        <f t="shared" si="15"/>
        <v>-</v>
      </c>
      <c r="M146" s="6">
        <f t="shared" si="15"/>
        <v>2</v>
      </c>
      <c r="N146" s="6">
        <f t="shared" si="15"/>
        <v>2.3333333333333335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24</v>
      </c>
      <c r="D148" s="10">
        <v>0</v>
      </c>
      <c r="E148" s="10">
        <v>13</v>
      </c>
      <c r="F148" s="10">
        <v>37</v>
      </c>
      <c r="G148" s="10">
        <v>47</v>
      </c>
      <c r="H148" s="10">
        <v>0</v>
      </c>
      <c r="I148" s="10">
        <v>12</v>
      </c>
      <c r="J148" s="10">
        <v>59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9.0909090909090912E-2</v>
      </c>
      <c r="D149" s="6" t="str">
        <f t="shared" si="17"/>
        <v>-</v>
      </c>
      <c r="E149" s="6">
        <f t="shared" si="17"/>
        <v>9.0909090909090912E-2</v>
      </c>
      <c r="F149" s="6">
        <f t="shared" si="17"/>
        <v>9.0909090909090912E-2</v>
      </c>
      <c r="G149" s="6">
        <f t="shared" si="17"/>
        <v>0.21052631578947367</v>
      </c>
      <c r="H149" s="6" t="str">
        <f t="shared" si="17"/>
        <v>-</v>
      </c>
      <c r="I149" s="6" t="str">
        <f t="shared" si="17"/>
        <v>-</v>
      </c>
      <c r="J149" s="6">
        <f t="shared" si="17"/>
        <v>0.1702127659574468</v>
      </c>
      <c r="K149" s="6">
        <f>IF(OR(C149="-",G149="-"),"-",(G149-C149)/C149)</f>
        <v>1.3157894736842104</v>
      </c>
      <c r="L149" s="6" t="str">
        <f t="shared" ref="L149:N150" si="18">IF(OR(D149="-",H149="-"),"-",(H149-D149)/D149)</f>
        <v>-</v>
      </c>
      <c r="M149" s="6" t="str">
        <f t="shared" si="18"/>
        <v>-</v>
      </c>
      <c r="N149" s="6">
        <f t="shared" si="18"/>
        <v>0.87234042553191482</v>
      </c>
    </row>
    <row r="150" spans="2:14" ht="29.25" thickBot="1" x14ac:dyDescent="0.25">
      <c r="B150" s="7" t="s">
        <v>77</v>
      </c>
      <c r="C150" s="6" t="str">
        <f t="shared" si="17"/>
        <v>-</v>
      </c>
      <c r="D150" s="6" t="str">
        <f t="shared" si="17"/>
        <v>-</v>
      </c>
      <c r="E150" s="6">
        <f t="shared" si="17"/>
        <v>0.5</v>
      </c>
      <c r="F150" s="6">
        <f t="shared" si="17"/>
        <v>0.25</v>
      </c>
      <c r="G150" s="6">
        <f t="shared" si="17"/>
        <v>0.125</v>
      </c>
      <c r="H150" s="6" t="str">
        <f t="shared" si="17"/>
        <v>-</v>
      </c>
      <c r="I150" s="6" t="str">
        <f t="shared" si="17"/>
        <v>-</v>
      </c>
      <c r="J150" s="6">
        <f t="shared" si="17"/>
        <v>9.0909090909090912E-2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>
        <f t="shared" si="18"/>
        <v>-0.63636363636363635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22</v>
      </c>
      <c r="D157" s="19">
        <v>37</v>
      </c>
      <c r="E157" s="18">
        <f>IF(C157=0,"-",(D157-C157)/C157)</f>
        <v>0.68181818181818177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9</v>
      </c>
      <c r="E158" s="18">
        <f t="shared" ref="E158:E159" si="19">IF(C158=0,"-",(D158-C158)/C158)</f>
        <v>3.5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19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0.91666666666666663</v>
      </c>
      <c r="D160" s="18">
        <f>IF(D157=0,"-",D157/(D157+D158+D159))</f>
        <v>0.78723404255319152</v>
      </c>
      <c r="E160" s="18">
        <f>IF(OR(C160="-",D160="-"),"-",(D160-C160)/C160)</f>
        <v>-0.14119922630560922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1</v>
      </c>
      <c r="E166" s="6">
        <f>IF(C166=0,"-",(D166-C166)/C166)</f>
        <v>-0.66666666666666663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1</v>
      </c>
      <c r="E167" s="6">
        <f t="shared" ref="E167:E168" si="20">IF(C167=0,"-",(D167-C167)/C167)</f>
        <v>-0.5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0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0.66666666666666663</v>
      </c>
      <c r="D169" s="6">
        <f>IF(D166=0,"-",(D167+D168)/D166)</f>
        <v>1</v>
      </c>
      <c r="E169" s="6">
        <f t="shared" ref="E169:E171" si="21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>
        <v>1</v>
      </c>
      <c r="E170" s="6">
        <f t="shared" si="21"/>
        <v>0.50000000000000011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7</v>
      </c>
      <c r="D178" s="5">
        <v>3</v>
      </c>
      <c r="E178" s="6">
        <f>IF(C178=0,"-",(D178-C178)/C178)</f>
        <v>-0.5714285714285714</v>
      </c>
      <c r="H178" s="13"/>
    </row>
    <row r="179" spans="2:8" ht="15" thickBot="1" x14ac:dyDescent="0.25">
      <c r="B179" s="4" t="s">
        <v>43</v>
      </c>
      <c r="C179" s="5">
        <v>4</v>
      </c>
      <c r="D179" s="5">
        <v>3</v>
      </c>
      <c r="E179" s="6">
        <f t="shared" ref="E179:E185" si="22">IF(C179=0,"-",(D179-C179)/C179)</f>
        <v>-0.25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2"/>
        <v>-1</v>
      </c>
      <c r="H180" s="13"/>
    </row>
    <row r="181" spans="2:8" ht="15" thickBot="1" x14ac:dyDescent="0.25">
      <c r="B181" s="4" t="s">
        <v>78</v>
      </c>
      <c r="C181" s="5">
        <v>2</v>
      </c>
      <c r="D181" s="5">
        <v>0</v>
      </c>
      <c r="E181" s="6">
        <f t="shared" si="22"/>
        <v>-1</v>
      </c>
      <c r="H181" s="13"/>
    </row>
    <row r="182" spans="2:8" ht="15" thickBot="1" x14ac:dyDescent="0.25">
      <c r="B182" s="15" t="s">
        <v>79</v>
      </c>
      <c r="C182" s="5">
        <v>53</v>
      </c>
      <c r="D182" s="5">
        <v>73</v>
      </c>
      <c r="E182" s="6">
        <f t="shared" si="22"/>
        <v>0.37735849056603776</v>
      </c>
      <c r="H182" s="13"/>
    </row>
    <row r="183" spans="2:8" ht="15" thickBot="1" x14ac:dyDescent="0.25">
      <c r="B183" s="4" t="s">
        <v>47</v>
      </c>
      <c r="C183" s="5">
        <v>43</v>
      </c>
      <c r="D183" s="5">
        <v>56</v>
      </c>
      <c r="E183" s="6">
        <f t="shared" si="22"/>
        <v>0.30232558139534882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10</v>
      </c>
      <c r="D185" s="5">
        <v>17</v>
      </c>
      <c r="E185" s="6">
        <f t="shared" si="22"/>
        <v>0.7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14</v>
      </c>
      <c r="D197" s="5">
        <v>4</v>
      </c>
      <c r="E197" s="6">
        <f t="shared" ref="E197:E200" si="23">IF(C197=0,"-",(D197-C197)/C197)</f>
        <v>-0.7142857142857143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3"/>
        <v>0</v>
      </c>
    </row>
    <row r="199" spans="2:5" ht="15" thickBot="1" x14ac:dyDescent="0.25">
      <c r="B199" s="4" t="s">
        <v>84</v>
      </c>
      <c r="C199" s="5">
        <v>15</v>
      </c>
      <c r="D199" s="5">
        <v>5</v>
      </c>
      <c r="E199" s="6">
        <f t="shared" si="23"/>
        <v>-0.66666666666666663</v>
      </c>
    </row>
    <row r="200" spans="2:5" ht="15" thickBot="1" x14ac:dyDescent="0.25">
      <c r="B200" s="4" t="s">
        <v>85</v>
      </c>
      <c r="C200" s="5">
        <v>14</v>
      </c>
      <c r="D200" s="5">
        <v>4</v>
      </c>
      <c r="E200" s="6">
        <f t="shared" si="23"/>
        <v>-0.7142857142857143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14</v>
      </c>
      <c r="D208" s="5">
        <v>4</v>
      </c>
      <c r="E208" s="6">
        <f t="shared" si="24"/>
        <v>-0.7142857142857143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4</v>
      </c>
      <c r="E209" s="6">
        <f t="shared" si="24"/>
        <v>-0.63636363636363635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0</v>
      </c>
      <c r="E210" s="6">
        <f t="shared" si="24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25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8</v>
      </c>
      <c r="E221" s="6">
        <f t="shared" ref="E221:E223" si="26">IF(C221=0,"-",(D221-C221)/C221)</f>
        <v>0.6</v>
      </c>
    </row>
    <row r="222" spans="2:5" ht="15" thickBot="1" x14ac:dyDescent="0.25">
      <c r="B222" s="16" t="s">
        <v>92</v>
      </c>
      <c r="C222" s="5">
        <v>17</v>
      </c>
      <c r="D222" s="5">
        <v>8</v>
      </c>
      <c r="E222" s="6">
        <f t="shared" si="26"/>
        <v>-0.52941176470588236</v>
      </c>
    </row>
    <row r="223" spans="2:5" ht="15" thickBot="1" x14ac:dyDescent="0.25">
      <c r="B223" s="16" t="s">
        <v>93</v>
      </c>
      <c r="C223" s="5">
        <v>10</v>
      </c>
      <c r="D223" s="5">
        <v>3</v>
      </c>
      <c r="E223" s="6">
        <f t="shared" si="26"/>
        <v>-0.7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>
      <selection activeCell="C14" sqref="C14"/>
    </sheetView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565</v>
      </c>
      <c r="D14" s="5">
        <v>462</v>
      </c>
      <c r="E14" s="6">
        <f>IF(C14&gt;0,(D14-C14)/C14)</f>
        <v>-0.18230088495575222</v>
      </c>
    </row>
    <row r="15" spans="1:5" ht="20.100000000000001" customHeight="1" thickBot="1" x14ac:dyDescent="0.25">
      <c r="B15" s="4" t="s">
        <v>17</v>
      </c>
      <c r="C15" s="5">
        <v>553</v>
      </c>
      <c r="D15" s="5">
        <v>462</v>
      </c>
      <c r="E15" s="6">
        <f t="shared" ref="E15:E25" si="0">IF(C15&gt;0,(D15-C15)/C15)</f>
        <v>-0.16455696202531644</v>
      </c>
    </row>
    <row r="16" spans="1:5" ht="20.100000000000001" customHeight="1" thickBot="1" x14ac:dyDescent="0.25">
      <c r="B16" s="4" t="s">
        <v>18</v>
      </c>
      <c r="C16" s="5">
        <v>443</v>
      </c>
      <c r="D16" s="5">
        <v>362</v>
      </c>
      <c r="E16" s="6">
        <f t="shared" si="0"/>
        <v>-0.18284424379232506</v>
      </c>
    </row>
    <row r="17" spans="2:5" ht="20.100000000000001" customHeight="1" thickBot="1" x14ac:dyDescent="0.25">
      <c r="B17" s="4" t="s">
        <v>19</v>
      </c>
      <c r="C17" s="5">
        <v>110</v>
      </c>
      <c r="D17" s="5">
        <v>100</v>
      </c>
      <c r="E17" s="6">
        <f t="shared" si="0"/>
        <v>-9.0909090909090912E-2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0.19891500904159132</v>
      </c>
      <c r="D20" s="6">
        <f>D17/D15</f>
        <v>0.21645021645021645</v>
      </c>
      <c r="E20" s="6">
        <f t="shared" si="0"/>
        <v>8.8154269972451793E-2</v>
      </c>
    </row>
    <row r="21" spans="2:5" ht="30" customHeight="1" thickBot="1" x14ac:dyDescent="0.25">
      <c r="B21" s="4" t="s">
        <v>23</v>
      </c>
      <c r="C21" s="5">
        <v>36</v>
      </c>
      <c r="D21" s="5">
        <v>44</v>
      </c>
      <c r="E21" s="6">
        <f t="shared" si="0"/>
        <v>0.22222222222222221</v>
      </c>
    </row>
    <row r="22" spans="2:5" ht="20.100000000000001" customHeight="1" thickBot="1" x14ac:dyDescent="0.25">
      <c r="B22" s="4" t="s">
        <v>24</v>
      </c>
      <c r="C22" s="5">
        <v>24</v>
      </c>
      <c r="D22" s="5">
        <v>36</v>
      </c>
      <c r="E22" s="6">
        <f t="shared" si="0"/>
        <v>0.5</v>
      </c>
    </row>
    <row r="23" spans="2:5" ht="20.100000000000001" customHeight="1" thickBot="1" x14ac:dyDescent="0.25">
      <c r="B23" s="4" t="s">
        <v>25</v>
      </c>
      <c r="C23" s="5">
        <v>12</v>
      </c>
      <c r="D23" s="5">
        <v>8</v>
      </c>
      <c r="E23" s="6">
        <f t="shared" si="0"/>
        <v>-0.33333333333333331</v>
      </c>
    </row>
    <row r="24" spans="2:5" ht="20.100000000000001" customHeight="1" thickBot="1" x14ac:dyDescent="0.25">
      <c r="B24" s="4" t="s">
        <v>21</v>
      </c>
      <c r="C24" s="6">
        <f>C23/C21</f>
        <v>0.33333333333333331</v>
      </c>
      <c r="D24" s="6">
        <f t="shared" ref="D24" si="1">D23/D21</f>
        <v>0.18181818181818182</v>
      </c>
      <c r="E24" s="6">
        <f t="shared" si="0"/>
        <v>-0.45454545454545447</v>
      </c>
    </row>
    <row r="25" spans="2:5" ht="20.100000000000001" customHeight="1" thickBot="1" x14ac:dyDescent="0.25">
      <c r="B25" s="7" t="s">
        <v>26</v>
      </c>
      <c r="C25" s="6">
        <v>0.18522674366025463</v>
      </c>
      <c r="D25" s="6">
        <v>0.15385691307084412</v>
      </c>
      <c r="E25" s="6">
        <f t="shared" si="0"/>
        <v>-0.16935907833562885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76</v>
      </c>
      <c r="D34" s="5">
        <v>89</v>
      </c>
      <c r="E34" s="6">
        <f>IF(C34&gt;0,(D34-C34)/C34,"-")</f>
        <v>0.17105263157894737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52</v>
      </c>
      <c r="D36" s="5">
        <v>56</v>
      </c>
      <c r="E36" s="6">
        <f t="shared" si="2"/>
        <v>7.6923076923076927E-2</v>
      </c>
    </row>
    <row r="37" spans="2:5" ht="20.100000000000001" customHeight="1" thickBot="1" x14ac:dyDescent="0.25">
      <c r="B37" s="4" t="s">
        <v>30</v>
      </c>
      <c r="C37" s="5">
        <v>24</v>
      </c>
      <c r="D37" s="5">
        <v>32</v>
      </c>
      <c r="E37" s="6">
        <f t="shared" si="2"/>
        <v>0.33333333333333331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63</v>
      </c>
      <c r="D44" s="5">
        <v>71</v>
      </c>
      <c r="E44" s="6">
        <f>IF(C44&gt;0,(D44-C44)/C44,"-")</f>
        <v>0.12698412698412698</v>
      </c>
    </row>
    <row r="45" spans="2:5" ht="20.100000000000001" customHeight="1" thickBot="1" x14ac:dyDescent="0.25">
      <c r="B45" s="4" t="s">
        <v>34</v>
      </c>
      <c r="C45" s="5">
        <v>8</v>
      </c>
      <c r="D45" s="5">
        <v>6</v>
      </c>
      <c r="E45" s="6">
        <f t="shared" ref="E45:E51" si="3">IF(C45&gt;0,(D45-C45)/C45,"-")</f>
        <v>-0.25</v>
      </c>
    </row>
    <row r="46" spans="2:5" ht="20.100000000000001" customHeight="1" thickBot="1" x14ac:dyDescent="0.25">
      <c r="B46" s="4" t="s">
        <v>31</v>
      </c>
      <c r="C46" s="5">
        <v>13</v>
      </c>
      <c r="D46" s="5">
        <v>18</v>
      </c>
      <c r="E46" s="6">
        <f t="shared" si="3"/>
        <v>0.38461538461538464</v>
      </c>
    </row>
    <row r="47" spans="2:5" ht="20.100000000000001" customHeight="1" thickBot="1" x14ac:dyDescent="0.25">
      <c r="B47" s="4" t="s">
        <v>32</v>
      </c>
      <c r="C47" s="5">
        <v>230</v>
      </c>
      <c r="D47" s="5">
        <v>192</v>
      </c>
      <c r="E47" s="6">
        <f t="shared" si="3"/>
        <v>-0.16521739130434782</v>
      </c>
    </row>
    <row r="48" spans="2:5" ht="20.100000000000001" customHeight="1" thickBot="1" x14ac:dyDescent="0.25">
      <c r="B48" s="4" t="s">
        <v>35</v>
      </c>
      <c r="C48" s="5">
        <v>105</v>
      </c>
      <c r="D48" s="5">
        <v>81</v>
      </c>
      <c r="E48" s="6">
        <f t="shared" si="3"/>
        <v>-0.22857142857142856</v>
      </c>
    </row>
    <row r="49" spans="2:5" ht="20.100000000000001" customHeight="1" thickBot="1" x14ac:dyDescent="0.25">
      <c r="B49" s="4" t="s">
        <v>67</v>
      </c>
      <c r="C49" s="5">
        <v>50</v>
      </c>
      <c r="D49" s="5">
        <v>53</v>
      </c>
      <c r="E49" s="6">
        <f t="shared" si="3"/>
        <v>0.06</v>
      </c>
    </row>
    <row r="50" spans="2:5" ht="20.100000000000001" customHeight="1" collapsed="1" thickBot="1" x14ac:dyDescent="0.25">
      <c r="B50" s="4" t="s">
        <v>36</v>
      </c>
      <c r="C50" s="6">
        <f>C44/(C44+C45)</f>
        <v>0.88732394366197187</v>
      </c>
      <c r="D50" s="6">
        <f>D44/(D44+D45)</f>
        <v>0.92207792207792205</v>
      </c>
      <c r="E50" s="6">
        <f t="shared" si="3"/>
        <v>3.9167182024324808E-2</v>
      </c>
    </row>
    <row r="51" spans="2:5" ht="20.100000000000001" customHeight="1" thickBot="1" x14ac:dyDescent="0.25">
      <c r="B51" s="4" t="s">
        <v>37</v>
      </c>
      <c r="C51" s="6">
        <f>C47/(C46+C47)</f>
        <v>0.94650205761316875</v>
      </c>
      <c r="D51" s="6">
        <f t="shared" ref="D51" si="4">D47/(D46+D47)</f>
        <v>0.91428571428571426</v>
      </c>
      <c r="E51" s="6">
        <f t="shared" si="3"/>
        <v>-3.4037267080745393E-2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71</v>
      </c>
      <c r="D58" s="5">
        <v>77</v>
      </c>
      <c r="E58" s="6">
        <f>IF(C58&gt;0,(D58-C58)/C58,"-")</f>
        <v>8.4507042253521125E-2</v>
      </c>
    </row>
    <row r="59" spans="2:5" ht="20.100000000000001" customHeight="1" thickBot="1" x14ac:dyDescent="0.25">
      <c r="B59" s="4" t="s">
        <v>41</v>
      </c>
      <c r="C59" s="5">
        <v>50</v>
      </c>
      <c r="D59" s="5">
        <v>58</v>
      </c>
      <c r="E59" s="6">
        <f t="shared" ref="E59:E63" si="5">IF(C59&gt;0,(D59-C59)/C59,"-")</f>
        <v>0.16</v>
      </c>
    </row>
    <row r="60" spans="2:5" ht="20.100000000000001" customHeight="1" thickBot="1" x14ac:dyDescent="0.25">
      <c r="B60" s="4" t="s">
        <v>42</v>
      </c>
      <c r="C60" s="5">
        <v>13</v>
      </c>
      <c r="D60" s="5">
        <v>13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0.88732394366197187</v>
      </c>
      <c r="D61" s="6">
        <f>(D59+D60)/D58</f>
        <v>0.92207792207792205</v>
      </c>
      <c r="E61" s="6">
        <f t="shared" si="5"/>
        <v>3.9167182024324808E-2</v>
      </c>
    </row>
    <row r="62" spans="2:5" ht="20.100000000000001" customHeight="1" thickBot="1" x14ac:dyDescent="0.25">
      <c r="B62" s="4" t="s">
        <v>39</v>
      </c>
      <c r="C62" s="6">
        <v>0.8771929824561403</v>
      </c>
      <c r="D62" s="6">
        <v>0.90625</v>
      </c>
      <c r="E62" s="6">
        <f t="shared" si="5"/>
        <v>3.3125000000000057E-2</v>
      </c>
    </row>
    <row r="63" spans="2:5" ht="20.100000000000001" customHeight="1" thickBot="1" x14ac:dyDescent="0.25">
      <c r="B63" s="4" t="s">
        <v>40</v>
      </c>
      <c r="C63" s="6">
        <v>0.9285714285714286</v>
      </c>
      <c r="D63" s="6">
        <v>1</v>
      </c>
      <c r="E63" s="6">
        <f t="shared" si="5"/>
        <v>7.6923076923076886E-2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630</v>
      </c>
      <c r="D70" s="5">
        <v>512</v>
      </c>
      <c r="E70" s="6">
        <f>IF(C70&gt;0,(D70-C70)/C70,"-")</f>
        <v>-0.1873015873015873</v>
      </c>
    </row>
    <row r="71" spans="2:10" ht="20.100000000000001" customHeight="1" thickBot="1" x14ac:dyDescent="0.25">
      <c r="B71" s="4" t="s">
        <v>45</v>
      </c>
      <c r="C71" s="5">
        <v>170</v>
      </c>
      <c r="D71" s="5">
        <v>143</v>
      </c>
      <c r="E71" s="6">
        <f t="shared" ref="E71:E77" si="6">IF(C71&gt;0,(D71-C71)/C71,"-")</f>
        <v>-0.1588235294117647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1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337</v>
      </c>
      <c r="D73" s="5">
        <v>259</v>
      </c>
      <c r="E73" s="6">
        <f t="shared" si="6"/>
        <v>-0.2314540059347181</v>
      </c>
    </row>
    <row r="74" spans="2:10" ht="20.100000000000001" customHeight="1" thickBot="1" x14ac:dyDescent="0.25">
      <c r="B74" s="4" t="s">
        <v>47</v>
      </c>
      <c r="C74" s="5">
        <v>102</v>
      </c>
      <c r="D74" s="5">
        <v>87</v>
      </c>
      <c r="E74" s="6">
        <f t="shared" si="6"/>
        <v>-0.14705882352941177</v>
      </c>
    </row>
    <row r="75" spans="2:10" ht="20.100000000000001" customHeight="1" thickBot="1" x14ac:dyDescent="0.25">
      <c r="B75" s="4" t="s">
        <v>48</v>
      </c>
      <c r="C75" s="5">
        <v>21</v>
      </c>
      <c r="D75" s="5">
        <v>22</v>
      </c>
      <c r="E75" s="6">
        <f t="shared" si="6"/>
        <v>4.7619047619047616E-2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18</v>
      </c>
      <c r="D90" s="5">
        <v>20</v>
      </c>
      <c r="E90" s="6">
        <f>IF(C90&gt;0,(D90-C90)/C90,"-")</f>
        <v>0.1111111111111111</v>
      </c>
    </row>
    <row r="91" spans="2:5" ht="29.25" thickBot="1" x14ac:dyDescent="0.25">
      <c r="B91" s="4" t="s">
        <v>52</v>
      </c>
      <c r="C91" s="5">
        <v>24</v>
      </c>
      <c r="D91" s="5">
        <v>15</v>
      </c>
      <c r="E91" s="6">
        <f t="shared" ref="E91:E93" si="7">IF(C91&gt;0,(D91-C91)/C91,"-")</f>
        <v>-0.375</v>
      </c>
    </row>
    <row r="92" spans="2:5" ht="29.25" customHeight="1" thickBot="1" x14ac:dyDescent="0.25">
      <c r="B92" s="4" t="s">
        <v>53</v>
      </c>
      <c r="C92" s="5">
        <v>28</v>
      </c>
      <c r="D92" s="5">
        <v>16</v>
      </c>
      <c r="E92" s="6">
        <f t="shared" si="7"/>
        <v>-0.42857142857142855</v>
      </c>
    </row>
    <row r="93" spans="2:5" ht="29.25" customHeight="1" thickBot="1" x14ac:dyDescent="0.25">
      <c r="B93" s="4" t="s">
        <v>54</v>
      </c>
      <c r="C93" s="6">
        <f>(C90+C91)/(C90+C91+C92)</f>
        <v>0.6</v>
      </c>
      <c r="D93" s="6">
        <f>(D90+D91)/(D90+D91+D92)</f>
        <v>0.68627450980392157</v>
      </c>
      <c r="E93" s="6">
        <f t="shared" si="7"/>
        <v>0.14379084967320266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70</v>
      </c>
      <c r="D100" s="5">
        <v>51</v>
      </c>
      <c r="E100" s="6">
        <f>IF(C100&gt;0,(D100-C100)/C100,"-")</f>
        <v>-0.27142857142857141</v>
      </c>
    </row>
    <row r="101" spans="2:5" ht="20.100000000000001" customHeight="1" thickBot="1" x14ac:dyDescent="0.25">
      <c r="B101" s="4" t="s">
        <v>41</v>
      </c>
      <c r="C101" s="5">
        <v>32</v>
      </c>
      <c r="D101" s="5">
        <v>28</v>
      </c>
      <c r="E101" s="6">
        <f t="shared" ref="E101:E105" si="8">IF(C101&gt;0,(D101-C101)/C101,"-")</f>
        <v>-0.125</v>
      </c>
    </row>
    <row r="102" spans="2:5" ht="20.100000000000001" customHeight="1" thickBot="1" x14ac:dyDescent="0.25">
      <c r="B102" s="4" t="s">
        <v>42</v>
      </c>
      <c r="C102" s="5">
        <v>10</v>
      </c>
      <c r="D102" s="5">
        <v>7</v>
      </c>
      <c r="E102" s="6">
        <f t="shared" si="8"/>
        <v>-0.3</v>
      </c>
    </row>
    <row r="103" spans="2:5" ht="20.100000000000001" customHeight="1" thickBot="1" x14ac:dyDescent="0.25">
      <c r="B103" s="4" t="s">
        <v>98</v>
      </c>
      <c r="C103" s="6">
        <f>(C101+C102)/C100</f>
        <v>0.6</v>
      </c>
      <c r="D103" s="6">
        <f>(D101+D102)/D100</f>
        <v>0.68627450980392157</v>
      </c>
      <c r="E103" s="6">
        <f t="shared" si="8"/>
        <v>0.14379084967320266</v>
      </c>
    </row>
    <row r="104" spans="2:5" ht="20.100000000000001" customHeight="1" thickBot="1" x14ac:dyDescent="0.25">
      <c r="B104" s="4" t="s">
        <v>39</v>
      </c>
      <c r="C104" s="6">
        <v>0.59259259259259256</v>
      </c>
      <c r="D104" s="6">
        <v>0.68292682926829273</v>
      </c>
      <c r="E104" s="6">
        <f t="shared" si="8"/>
        <v>0.15243902439024407</v>
      </c>
    </row>
    <row r="105" spans="2:5" ht="20.100000000000001" customHeight="1" thickBot="1" x14ac:dyDescent="0.25">
      <c r="B105" s="4" t="s">
        <v>40</v>
      </c>
      <c r="C105" s="6">
        <v>0.625</v>
      </c>
      <c r="D105" s="6">
        <v>0.7</v>
      </c>
      <c r="E105" s="6">
        <f t="shared" si="8"/>
        <v>0.11999999999999993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86</v>
      </c>
      <c r="D112" s="5">
        <v>65</v>
      </c>
      <c r="E112" s="6">
        <f>IF(C112&gt;0,(D112-C112)/C112,"-")</f>
        <v>-0.2441860465116279</v>
      </c>
    </row>
    <row r="113" spans="2:14" ht="15" thickBot="1" x14ac:dyDescent="0.25">
      <c r="B113" s="4" t="s">
        <v>56</v>
      </c>
      <c r="C113" s="5">
        <v>23</v>
      </c>
      <c r="D113" s="5">
        <v>21</v>
      </c>
      <c r="E113" s="6">
        <f t="shared" ref="E113:E114" si="9">IF(C113&gt;0,(D113-C113)/C113,"-")</f>
        <v>-8.6956521739130432E-2</v>
      </c>
    </row>
    <row r="114" spans="2:14" ht="15" thickBot="1" x14ac:dyDescent="0.25">
      <c r="B114" s="4" t="s">
        <v>57</v>
      </c>
      <c r="C114" s="5">
        <v>63</v>
      </c>
      <c r="D114" s="5">
        <v>44</v>
      </c>
      <c r="E114" s="6">
        <f t="shared" si="9"/>
        <v>-0.30158730158730157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0</v>
      </c>
      <c r="F143" s="10">
        <v>5</v>
      </c>
      <c r="G143" s="10">
        <v>4</v>
      </c>
      <c r="H143" s="10">
        <v>0</v>
      </c>
      <c r="I143" s="10">
        <v>0</v>
      </c>
      <c r="J143" s="10">
        <v>4</v>
      </c>
      <c r="K143" s="6">
        <f>IF(C143=0,"-",(G143-C143)/C143)</f>
        <v>-0.2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-0.2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2</v>
      </c>
      <c r="H144" s="10">
        <v>0</v>
      </c>
      <c r="I144" s="10">
        <v>0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7</v>
      </c>
      <c r="D145" s="10">
        <v>0</v>
      </c>
      <c r="E145" s="10">
        <v>0</v>
      </c>
      <c r="F145" s="10">
        <v>7</v>
      </c>
      <c r="G145" s="10">
        <v>2</v>
      </c>
      <c r="H145" s="10">
        <v>0</v>
      </c>
      <c r="I145" s="10">
        <v>0</v>
      </c>
      <c r="J145" s="10">
        <v>2</v>
      </c>
      <c r="K145" s="6">
        <f t="shared" si="16"/>
        <v>-0.7142857142857143</v>
      </c>
      <c r="L145" s="6" t="str">
        <f t="shared" si="15"/>
        <v>-</v>
      </c>
      <c r="M145" s="6" t="str">
        <f t="shared" si="15"/>
        <v>-</v>
      </c>
      <c r="N145" s="6">
        <f t="shared" si="15"/>
        <v>-0.7142857142857143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0</v>
      </c>
      <c r="F146" s="10">
        <v>2</v>
      </c>
      <c r="G146" s="10">
        <v>7</v>
      </c>
      <c r="H146" s="10">
        <v>0</v>
      </c>
      <c r="I146" s="10">
        <v>0</v>
      </c>
      <c r="J146" s="10">
        <v>7</v>
      </c>
      <c r="K146" s="6">
        <f t="shared" si="16"/>
        <v>2.5</v>
      </c>
      <c r="L146" s="6" t="str">
        <f t="shared" si="15"/>
        <v>-</v>
      </c>
      <c r="M146" s="6" t="str">
        <f t="shared" si="15"/>
        <v>-</v>
      </c>
      <c r="N146" s="6">
        <f t="shared" si="15"/>
        <v>2.5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14</v>
      </c>
      <c r="D148" s="10">
        <v>0</v>
      </c>
      <c r="E148" s="10">
        <v>0</v>
      </c>
      <c r="F148" s="10">
        <v>14</v>
      </c>
      <c r="G148" s="10">
        <v>15</v>
      </c>
      <c r="H148" s="10">
        <v>0</v>
      </c>
      <c r="I148" s="10">
        <v>0</v>
      </c>
      <c r="J148" s="10">
        <v>15</v>
      </c>
      <c r="K148" s="6">
        <f t="shared" ref="K148" si="17">IF(C148=0,"-",(G148-C148)/C148)</f>
        <v>7.1428571428571425E-2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7.1428571428571425E-2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0.41666666666666669</v>
      </c>
      <c r="D149" s="6" t="str">
        <f t="shared" si="21"/>
        <v>-</v>
      </c>
      <c r="E149" s="6" t="str">
        <f t="shared" si="21"/>
        <v>-</v>
      </c>
      <c r="F149" s="6">
        <f t="shared" si="21"/>
        <v>0.41666666666666669</v>
      </c>
      <c r="G149" s="6">
        <f t="shared" si="21"/>
        <v>0.66666666666666663</v>
      </c>
      <c r="H149" s="6" t="str">
        <f t="shared" si="21"/>
        <v>-</v>
      </c>
      <c r="I149" s="6" t="str">
        <f t="shared" si="21"/>
        <v>-</v>
      </c>
      <c r="J149" s="6">
        <f t="shared" si="21"/>
        <v>0.66666666666666663</v>
      </c>
      <c r="K149" s="6">
        <f>IF(OR(C149="-",G149="-"),"-",(G149-C149)/C149)</f>
        <v>0.59999999999999987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0.59999999999999987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0.22222222222222221</v>
      </c>
      <c r="H150" s="6" t="str">
        <f t="shared" si="21"/>
        <v>-</v>
      </c>
      <c r="I150" s="6" t="str">
        <f t="shared" si="21"/>
        <v>-</v>
      </c>
      <c r="J150" s="6">
        <f t="shared" si="21"/>
        <v>0.22222222222222221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9</v>
      </c>
      <c r="D157" s="19">
        <v>9</v>
      </c>
      <c r="E157" s="18">
        <f>IF(C157=0,"-",(D157-C157)/C157)</f>
        <v>0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6</v>
      </c>
      <c r="E158" s="18">
        <f t="shared" ref="E158:E159" si="23">IF(C158=0,"-",(D158-C158)/C158)</f>
        <v>0.2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0.6428571428571429</v>
      </c>
      <c r="D160" s="18">
        <f>IF(D157=0,"-",D157/(D157+D158+D159))</f>
        <v>0.6</v>
      </c>
      <c r="E160" s="18">
        <f>IF(OR(C160="-",D160="-"),"-",(D160-C160)/C160)</f>
        <v>-6.6666666666666777E-2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15</v>
      </c>
      <c r="D182" s="5">
        <v>20</v>
      </c>
      <c r="E182" s="6">
        <f t="shared" si="26"/>
        <v>0.33333333333333331</v>
      </c>
      <c r="H182" s="13"/>
    </row>
    <row r="183" spans="2:8" ht="15" thickBot="1" x14ac:dyDescent="0.25">
      <c r="B183" s="4" t="s">
        <v>47</v>
      </c>
      <c r="C183" s="5">
        <v>14</v>
      </c>
      <c r="D183" s="5">
        <v>19</v>
      </c>
      <c r="E183" s="6">
        <f t="shared" si="26"/>
        <v>0.35714285714285715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1</v>
      </c>
      <c r="E185" s="6">
        <f t="shared" si="26"/>
        <v>0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2</v>
      </c>
      <c r="E200" s="6">
        <f t="shared" si="27"/>
        <v>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2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2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1</v>
      </c>
      <c r="D222" s="5">
        <v>2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1</v>
      </c>
      <c r="D223" s="5">
        <v>1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1427</v>
      </c>
      <c r="D14" s="5">
        <v>1357</v>
      </c>
      <c r="E14" s="6">
        <f>IF(C14&gt;0,(D14-C14)/C14)</f>
        <v>-4.9053959355290819E-2</v>
      </c>
    </row>
    <row r="15" spans="1:5" ht="20.100000000000001" customHeight="1" thickBot="1" x14ac:dyDescent="0.25">
      <c r="B15" s="4" t="s">
        <v>17</v>
      </c>
      <c r="C15" s="5">
        <v>1427</v>
      </c>
      <c r="D15" s="5">
        <v>1356</v>
      </c>
      <c r="E15" s="6">
        <f t="shared" ref="E15:E25" si="0">IF(C15&gt;0,(D15-C15)/C15)</f>
        <v>-4.9754730203223546E-2</v>
      </c>
    </row>
    <row r="16" spans="1:5" ht="20.100000000000001" customHeight="1" thickBot="1" x14ac:dyDescent="0.25">
      <c r="B16" s="4" t="s">
        <v>18</v>
      </c>
      <c r="C16" s="5">
        <v>1058</v>
      </c>
      <c r="D16" s="5">
        <v>1038</v>
      </c>
      <c r="E16" s="6">
        <f t="shared" si="0"/>
        <v>-1.890359168241966E-2</v>
      </c>
    </row>
    <row r="17" spans="2:5" ht="20.100000000000001" customHeight="1" thickBot="1" x14ac:dyDescent="0.25">
      <c r="B17" s="4" t="s">
        <v>19</v>
      </c>
      <c r="C17" s="5">
        <v>369</v>
      </c>
      <c r="D17" s="5">
        <v>318</v>
      </c>
      <c r="E17" s="6">
        <f t="shared" si="0"/>
        <v>-0.13821138211382114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0.25858444288717591</v>
      </c>
      <c r="D20" s="6">
        <f>D17/D15</f>
        <v>0.23451327433628319</v>
      </c>
      <c r="E20" s="6">
        <f t="shared" si="0"/>
        <v>-9.3088231767273488E-2</v>
      </c>
    </row>
    <row r="21" spans="2:5" ht="30" customHeight="1" thickBot="1" x14ac:dyDescent="0.25">
      <c r="B21" s="4" t="s">
        <v>23</v>
      </c>
      <c r="C21" s="5">
        <v>143</v>
      </c>
      <c r="D21" s="5">
        <v>97</v>
      </c>
      <c r="E21" s="6">
        <f t="shared" si="0"/>
        <v>-0.32167832167832167</v>
      </c>
    </row>
    <row r="22" spans="2:5" ht="20.100000000000001" customHeight="1" thickBot="1" x14ac:dyDescent="0.25">
      <c r="B22" s="4" t="s">
        <v>24</v>
      </c>
      <c r="C22" s="5">
        <v>92</v>
      </c>
      <c r="D22" s="5">
        <v>43</v>
      </c>
      <c r="E22" s="6">
        <f t="shared" si="0"/>
        <v>-0.53260869565217395</v>
      </c>
    </row>
    <row r="23" spans="2:5" ht="20.100000000000001" customHeight="1" thickBot="1" x14ac:dyDescent="0.25">
      <c r="B23" s="4" t="s">
        <v>25</v>
      </c>
      <c r="C23" s="5">
        <v>51</v>
      </c>
      <c r="D23" s="5">
        <v>54</v>
      </c>
      <c r="E23" s="6">
        <f t="shared" si="0"/>
        <v>5.8823529411764705E-2</v>
      </c>
    </row>
    <row r="24" spans="2:5" ht="20.100000000000001" customHeight="1" thickBot="1" x14ac:dyDescent="0.25">
      <c r="B24" s="4" t="s">
        <v>21</v>
      </c>
      <c r="C24" s="6">
        <f>C23/C21</f>
        <v>0.35664335664335667</v>
      </c>
      <c r="D24" s="6">
        <f t="shared" ref="D24" si="1">D23/D21</f>
        <v>0.55670103092783507</v>
      </c>
      <c r="E24" s="6">
        <f t="shared" si="0"/>
        <v>0.56094602789569425</v>
      </c>
    </row>
    <row r="25" spans="2:5" ht="20.100000000000001" customHeight="1" thickBot="1" x14ac:dyDescent="0.25">
      <c r="B25" s="7" t="s">
        <v>26</v>
      </c>
      <c r="C25" s="6">
        <v>0.11734502562348283</v>
      </c>
      <c r="D25" s="6">
        <v>0.11158895763075906</v>
      </c>
      <c r="E25" s="6">
        <f t="shared" si="0"/>
        <v>-4.9052509572863189E-2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412</v>
      </c>
      <c r="D34" s="5">
        <v>411</v>
      </c>
      <c r="E34" s="6">
        <f>IF(C34&gt;0,(D34-C34)/C34,"-")</f>
        <v>-2.4271844660194173E-3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4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335</v>
      </c>
      <c r="D36" s="5">
        <v>316</v>
      </c>
      <c r="E36" s="6">
        <f t="shared" si="2"/>
        <v>-5.6716417910447764E-2</v>
      </c>
    </row>
    <row r="37" spans="2:5" ht="20.100000000000001" customHeight="1" thickBot="1" x14ac:dyDescent="0.25">
      <c r="B37" s="4" t="s">
        <v>30</v>
      </c>
      <c r="C37" s="5">
        <v>77</v>
      </c>
      <c r="D37" s="5">
        <v>91</v>
      </c>
      <c r="E37" s="6">
        <f t="shared" si="2"/>
        <v>0.18181818181818182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124</v>
      </c>
      <c r="D44" s="5">
        <v>110</v>
      </c>
      <c r="E44" s="6">
        <f>IF(C44&gt;0,(D44-C44)/C44,"-")</f>
        <v>-0.11290322580645161</v>
      </c>
    </row>
    <row r="45" spans="2:5" ht="20.100000000000001" customHeight="1" thickBot="1" x14ac:dyDescent="0.25">
      <c r="B45" s="4" t="s">
        <v>34</v>
      </c>
      <c r="C45" s="5">
        <v>16</v>
      </c>
      <c r="D45" s="5">
        <v>16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29</v>
      </c>
      <c r="D46" s="5">
        <v>37</v>
      </c>
      <c r="E46" s="6">
        <f t="shared" si="3"/>
        <v>0.27586206896551724</v>
      </c>
    </row>
    <row r="47" spans="2:5" ht="20.100000000000001" customHeight="1" thickBot="1" x14ac:dyDescent="0.25">
      <c r="B47" s="4" t="s">
        <v>32</v>
      </c>
      <c r="C47" s="5">
        <v>449</v>
      </c>
      <c r="D47" s="5">
        <v>530</v>
      </c>
      <c r="E47" s="6">
        <f t="shared" si="3"/>
        <v>0.18040089086859687</v>
      </c>
    </row>
    <row r="48" spans="2:5" ht="20.100000000000001" customHeight="1" thickBot="1" x14ac:dyDescent="0.25">
      <c r="B48" s="4" t="s">
        <v>35</v>
      </c>
      <c r="C48" s="5">
        <v>280</v>
      </c>
      <c r="D48" s="5">
        <v>390</v>
      </c>
      <c r="E48" s="6">
        <f t="shared" si="3"/>
        <v>0.39285714285714285</v>
      </c>
    </row>
    <row r="49" spans="2:5" ht="20.100000000000001" customHeight="1" thickBot="1" x14ac:dyDescent="0.25">
      <c r="B49" s="4" t="s">
        <v>67</v>
      </c>
      <c r="C49" s="5">
        <v>238</v>
      </c>
      <c r="D49" s="5">
        <v>109</v>
      </c>
      <c r="E49" s="6">
        <f t="shared" si="3"/>
        <v>-0.54201680672268904</v>
      </c>
    </row>
    <row r="50" spans="2:5" ht="20.100000000000001" customHeight="1" collapsed="1" thickBot="1" x14ac:dyDescent="0.25">
      <c r="B50" s="4" t="s">
        <v>36</v>
      </c>
      <c r="C50" s="6">
        <f>C44/(C44+C45)</f>
        <v>0.88571428571428568</v>
      </c>
      <c r="D50" s="6">
        <f>D44/(D44+D45)</f>
        <v>0.87301587301587302</v>
      </c>
      <c r="E50" s="6">
        <f t="shared" si="3"/>
        <v>-1.4336917562723964E-2</v>
      </c>
    </row>
    <row r="51" spans="2:5" ht="20.100000000000001" customHeight="1" thickBot="1" x14ac:dyDescent="0.25">
      <c r="B51" s="4" t="s">
        <v>37</v>
      </c>
      <c r="C51" s="6">
        <f>C47/(C46+C47)</f>
        <v>0.93933054393305437</v>
      </c>
      <c r="D51" s="6">
        <f t="shared" ref="D51" si="4">D47/(D46+D47)</f>
        <v>0.93474426807760136</v>
      </c>
      <c r="E51" s="6">
        <f t="shared" si="3"/>
        <v>-4.8824941178319398E-3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140</v>
      </c>
      <c r="D58" s="5">
        <v>126</v>
      </c>
      <c r="E58" s="6">
        <f>IF(C58&gt;0,(D58-C58)/C58,"-")</f>
        <v>-0.1</v>
      </c>
    </row>
    <row r="59" spans="2:5" ht="20.100000000000001" customHeight="1" thickBot="1" x14ac:dyDescent="0.25">
      <c r="B59" s="4" t="s">
        <v>41</v>
      </c>
      <c r="C59" s="5">
        <v>99</v>
      </c>
      <c r="D59" s="5">
        <v>89</v>
      </c>
      <c r="E59" s="6">
        <f t="shared" ref="E59:E63" si="5">IF(C59&gt;0,(D59-C59)/C59,"-")</f>
        <v>-0.10101010101010101</v>
      </c>
    </row>
    <row r="60" spans="2:5" ht="20.100000000000001" customHeight="1" thickBot="1" x14ac:dyDescent="0.25">
      <c r="B60" s="4" t="s">
        <v>42</v>
      </c>
      <c r="C60" s="5">
        <v>25</v>
      </c>
      <c r="D60" s="5">
        <v>21</v>
      </c>
      <c r="E60" s="6">
        <f t="shared" si="5"/>
        <v>-0.16</v>
      </c>
    </row>
    <row r="61" spans="2:5" ht="20.100000000000001" customHeight="1" collapsed="1" thickBot="1" x14ac:dyDescent="0.25">
      <c r="B61" s="4" t="s">
        <v>98</v>
      </c>
      <c r="C61" s="6">
        <f>(C59+C60)/C58</f>
        <v>0.88571428571428568</v>
      </c>
      <c r="D61" s="6">
        <f>(D59+D60)/D58</f>
        <v>0.87301587301587302</v>
      </c>
      <c r="E61" s="6">
        <f t="shared" si="5"/>
        <v>-1.4336917562723964E-2</v>
      </c>
    </row>
    <row r="62" spans="2:5" ht="20.100000000000001" customHeight="1" thickBot="1" x14ac:dyDescent="0.25">
      <c r="B62" s="4" t="s">
        <v>39</v>
      </c>
      <c r="C62" s="6">
        <v>0.86086956521739133</v>
      </c>
      <c r="D62" s="6">
        <v>0.85576923076923073</v>
      </c>
      <c r="E62" s="6">
        <f t="shared" si="5"/>
        <v>-5.9246309246310047E-3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0.95454545454545459</v>
      </c>
      <c r="E63" s="6">
        <f t="shared" si="5"/>
        <v>-4.5454545454545414E-2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1861</v>
      </c>
      <c r="D70" s="5">
        <v>1769</v>
      </c>
      <c r="E70" s="6">
        <f>IF(C70&gt;0,(D70-C70)/C70,"-")</f>
        <v>-4.9435787211176786E-2</v>
      </c>
    </row>
    <row r="71" spans="2:10" ht="20.100000000000001" customHeight="1" thickBot="1" x14ac:dyDescent="0.25">
      <c r="B71" s="4" t="s">
        <v>45</v>
      </c>
      <c r="C71" s="5">
        <v>492</v>
      </c>
      <c r="D71" s="5">
        <v>463</v>
      </c>
      <c r="E71" s="6">
        <f t="shared" ref="E71:E77" si="6">IF(C71&gt;0,(D71-C71)/C71,"-")</f>
        <v>-5.894308943089431E-2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5</v>
      </c>
      <c r="E72" s="6">
        <f t="shared" si="6"/>
        <v>4</v>
      </c>
    </row>
    <row r="73" spans="2:10" ht="20.100000000000001" customHeight="1" thickBot="1" x14ac:dyDescent="0.25">
      <c r="B73" s="4" t="s">
        <v>46</v>
      </c>
      <c r="C73" s="5">
        <v>963</v>
      </c>
      <c r="D73" s="5">
        <v>892</v>
      </c>
      <c r="E73" s="6">
        <f t="shared" si="6"/>
        <v>-7.3727933541017657E-2</v>
      </c>
    </row>
    <row r="74" spans="2:10" ht="20.100000000000001" customHeight="1" thickBot="1" x14ac:dyDescent="0.25">
      <c r="B74" s="4" t="s">
        <v>47</v>
      </c>
      <c r="C74" s="5">
        <v>353</v>
      </c>
      <c r="D74" s="5">
        <v>356</v>
      </c>
      <c r="E74" s="6">
        <f t="shared" si="6"/>
        <v>8.4985835694051E-3</v>
      </c>
    </row>
    <row r="75" spans="2:10" ht="20.100000000000001" customHeight="1" thickBot="1" x14ac:dyDescent="0.25">
      <c r="B75" s="4" t="s">
        <v>48</v>
      </c>
      <c r="C75" s="5">
        <v>52</v>
      </c>
      <c r="D75" s="5">
        <v>53</v>
      </c>
      <c r="E75" s="6">
        <f t="shared" si="6"/>
        <v>1.9230769230769232E-2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79</v>
      </c>
      <c r="D90" s="5">
        <v>95</v>
      </c>
      <c r="E90" s="6">
        <f>IF(C90&gt;0,(D90-C90)/C90,"-")</f>
        <v>0.20253164556962025</v>
      </c>
    </row>
    <row r="91" spans="2:5" ht="29.25" thickBot="1" x14ac:dyDescent="0.25">
      <c r="B91" s="4" t="s">
        <v>52</v>
      </c>
      <c r="C91" s="5">
        <v>53</v>
      </c>
      <c r="D91" s="5">
        <v>66</v>
      </c>
      <c r="E91" s="6">
        <f t="shared" ref="E91:E93" si="7">IF(C91&gt;0,(D91-C91)/C91,"-")</f>
        <v>0.24528301886792453</v>
      </c>
    </row>
    <row r="92" spans="2:5" ht="29.25" customHeight="1" thickBot="1" x14ac:dyDescent="0.25">
      <c r="B92" s="4" t="s">
        <v>53</v>
      </c>
      <c r="C92" s="5">
        <v>70</v>
      </c>
      <c r="D92" s="5">
        <v>87</v>
      </c>
      <c r="E92" s="6">
        <f t="shared" si="7"/>
        <v>0.24285714285714285</v>
      </c>
    </row>
    <row r="93" spans="2:5" ht="29.25" customHeight="1" thickBot="1" x14ac:dyDescent="0.25">
      <c r="B93" s="4" t="s">
        <v>54</v>
      </c>
      <c r="C93" s="6">
        <f>(C90+C91)/(C90+C91+C92)</f>
        <v>0.65346534653465349</v>
      </c>
      <c r="D93" s="6">
        <f>(D90+D91)/(D90+D91+D92)</f>
        <v>0.64919354838709675</v>
      </c>
      <c r="E93" s="6">
        <f t="shared" si="7"/>
        <v>-6.5371456500489472E-3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204</v>
      </c>
      <c r="D100" s="5">
        <v>248</v>
      </c>
      <c r="E100" s="6">
        <f>IF(C100&gt;0,(D100-C100)/C100,"-")</f>
        <v>0.21568627450980393</v>
      </c>
    </row>
    <row r="101" spans="2:5" ht="20.100000000000001" customHeight="1" thickBot="1" x14ac:dyDescent="0.25">
      <c r="B101" s="4" t="s">
        <v>41</v>
      </c>
      <c r="C101" s="5">
        <v>102</v>
      </c>
      <c r="D101" s="5">
        <v>113</v>
      </c>
      <c r="E101" s="6">
        <f t="shared" ref="E101:E105" si="8">IF(C101&gt;0,(D101-C101)/C101,"-")</f>
        <v>0.10784313725490197</v>
      </c>
    </row>
    <row r="102" spans="2:5" ht="20.100000000000001" customHeight="1" thickBot="1" x14ac:dyDescent="0.25">
      <c r="B102" s="4" t="s">
        <v>42</v>
      </c>
      <c r="C102" s="5">
        <v>30</v>
      </c>
      <c r="D102" s="5">
        <v>48</v>
      </c>
      <c r="E102" s="6">
        <f t="shared" si="8"/>
        <v>0.6</v>
      </c>
    </row>
    <row r="103" spans="2:5" ht="20.100000000000001" customHeight="1" thickBot="1" x14ac:dyDescent="0.25">
      <c r="B103" s="4" t="s">
        <v>98</v>
      </c>
      <c r="C103" s="6">
        <f>(C101+C102)/C100</f>
        <v>0.6470588235294118</v>
      </c>
      <c r="D103" s="6">
        <f>(D101+D102)/D100</f>
        <v>0.64919354838709675</v>
      </c>
      <c r="E103" s="6">
        <f t="shared" si="8"/>
        <v>3.2991202346040215E-3</v>
      </c>
    </row>
    <row r="104" spans="2:5" ht="20.100000000000001" customHeight="1" thickBot="1" x14ac:dyDescent="0.25">
      <c r="B104" s="4" t="s">
        <v>39</v>
      </c>
      <c r="C104" s="6">
        <v>0.67549668874172186</v>
      </c>
      <c r="D104" s="6">
        <v>0.66863905325443784</v>
      </c>
      <c r="E104" s="6">
        <f t="shared" si="8"/>
        <v>-1.0151989789998891E-2</v>
      </c>
    </row>
    <row r="105" spans="2:5" ht="20.100000000000001" customHeight="1" thickBot="1" x14ac:dyDescent="0.25">
      <c r="B105" s="4" t="s">
        <v>40</v>
      </c>
      <c r="C105" s="6">
        <v>0.56603773584905659</v>
      </c>
      <c r="D105" s="6">
        <v>0.60759493670886078</v>
      </c>
      <c r="E105" s="6">
        <f t="shared" si="8"/>
        <v>7.34177215189874E-2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244</v>
      </c>
      <c r="D112" s="5">
        <v>323</v>
      </c>
      <c r="E112" s="6">
        <f>IF(C112&gt;0,(D112-C112)/C112,"-")</f>
        <v>0.32377049180327871</v>
      </c>
    </row>
    <row r="113" spans="2:14" ht="15" thickBot="1" x14ac:dyDescent="0.25">
      <c r="B113" s="4" t="s">
        <v>56</v>
      </c>
      <c r="C113" s="5">
        <v>113</v>
      </c>
      <c r="D113" s="5">
        <v>211</v>
      </c>
      <c r="E113" s="6">
        <f t="shared" ref="E113:E114" si="9">IF(C113&gt;0,(D113-C113)/C113,"-")</f>
        <v>0.86725663716814161</v>
      </c>
    </row>
    <row r="114" spans="2:14" ht="15" thickBot="1" x14ac:dyDescent="0.25">
      <c r="B114" s="4" t="s">
        <v>57</v>
      </c>
      <c r="C114" s="5">
        <v>131</v>
      </c>
      <c r="D114" s="5">
        <v>112</v>
      </c>
      <c r="E114" s="6">
        <f t="shared" si="9"/>
        <v>-0.14503816793893129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5</v>
      </c>
      <c r="H128" s="10">
        <v>0</v>
      </c>
      <c r="I128" s="10">
        <v>0</v>
      </c>
      <c r="J128" s="10">
        <v>5</v>
      </c>
      <c r="K128" s="6">
        <f>IF(C128=0,"-",(G128-C128)/C128)</f>
        <v>4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1.5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2</v>
      </c>
      <c r="H131" s="10">
        <v>0</v>
      </c>
      <c r="I131" s="10">
        <v>0</v>
      </c>
      <c r="J131" s="10">
        <v>2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7</v>
      </c>
      <c r="H133" s="10">
        <v>0</v>
      </c>
      <c r="I133" s="10">
        <v>0</v>
      </c>
      <c r="J133" s="10">
        <v>7</v>
      </c>
      <c r="K133" s="6">
        <f t="shared" si="11"/>
        <v>6</v>
      </c>
      <c r="L133" s="6">
        <f t="shared" si="10"/>
        <v>-1</v>
      </c>
      <c r="M133" s="6" t="str">
        <f t="shared" si="10"/>
        <v>-</v>
      </c>
      <c r="N133" s="6">
        <f t="shared" si="10"/>
        <v>2.5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0</v>
      </c>
      <c r="F143" s="10">
        <v>5</v>
      </c>
      <c r="G143" s="10">
        <v>3</v>
      </c>
      <c r="H143" s="10">
        <v>0</v>
      </c>
      <c r="I143" s="10">
        <v>1</v>
      </c>
      <c r="J143" s="10">
        <v>4</v>
      </c>
      <c r="K143" s="6">
        <f>IF(C143=0,"-",(G143-C143)/C143)</f>
        <v>-0.4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-0.2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3</v>
      </c>
      <c r="H144" s="10">
        <v>0</v>
      </c>
      <c r="I144" s="10">
        <v>0</v>
      </c>
      <c r="J144" s="10">
        <v>3</v>
      </c>
      <c r="K144" s="6">
        <f t="shared" ref="K144:K147" si="16">IF(C144=0,"-",(G144-C144)/C144)</f>
        <v>0.5</v>
      </c>
      <c r="L144" s="6" t="str">
        <f t="shared" si="15"/>
        <v>-</v>
      </c>
      <c r="M144" s="6" t="str">
        <f t="shared" si="15"/>
        <v>-</v>
      </c>
      <c r="N144" s="6">
        <f t="shared" si="15"/>
        <v>0.5</v>
      </c>
    </row>
    <row r="145" spans="2:14" ht="15" thickBot="1" x14ac:dyDescent="0.25">
      <c r="B145" s="4" t="s">
        <v>73</v>
      </c>
      <c r="C145" s="10">
        <v>27</v>
      </c>
      <c r="D145" s="10">
        <v>0</v>
      </c>
      <c r="E145" s="10">
        <v>1</v>
      </c>
      <c r="F145" s="10">
        <v>28</v>
      </c>
      <c r="G145" s="10">
        <v>16</v>
      </c>
      <c r="H145" s="10">
        <v>0</v>
      </c>
      <c r="I145" s="10">
        <v>3</v>
      </c>
      <c r="J145" s="10">
        <v>19</v>
      </c>
      <c r="K145" s="6">
        <f t="shared" si="16"/>
        <v>-0.40740740740740738</v>
      </c>
      <c r="L145" s="6" t="str">
        <f t="shared" si="15"/>
        <v>-</v>
      </c>
      <c r="M145" s="6">
        <f t="shared" si="15"/>
        <v>2</v>
      </c>
      <c r="N145" s="6">
        <f t="shared" si="15"/>
        <v>-0.32142857142857145</v>
      </c>
    </row>
    <row r="146" spans="2:14" ht="15" thickBot="1" x14ac:dyDescent="0.25">
      <c r="B146" s="4" t="s">
        <v>74</v>
      </c>
      <c r="C146" s="10">
        <v>4</v>
      </c>
      <c r="D146" s="10">
        <v>0</v>
      </c>
      <c r="E146" s="10">
        <v>1</v>
      </c>
      <c r="F146" s="10">
        <v>5</v>
      </c>
      <c r="G146" s="10">
        <v>4</v>
      </c>
      <c r="H146" s="10">
        <v>0</v>
      </c>
      <c r="I146" s="10">
        <v>1</v>
      </c>
      <c r="J146" s="10">
        <v>5</v>
      </c>
      <c r="K146" s="6">
        <f t="shared" si="16"/>
        <v>0</v>
      </c>
      <c r="L146" s="6" t="str">
        <f t="shared" si="15"/>
        <v>-</v>
      </c>
      <c r="M146" s="6">
        <f t="shared" si="15"/>
        <v>0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38</v>
      </c>
      <c r="D148" s="10">
        <v>0</v>
      </c>
      <c r="E148" s="10">
        <v>2</v>
      </c>
      <c r="F148" s="10">
        <v>40</v>
      </c>
      <c r="G148" s="10">
        <v>26</v>
      </c>
      <c r="H148" s="10">
        <v>0</v>
      </c>
      <c r="I148" s="10">
        <v>5</v>
      </c>
      <c r="J148" s="10">
        <v>31</v>
      </c>
      <c r="K148" s="6">
        <f t="shared" ref="K148" si="17">IF(C148=0,"-",(G148-C148)/C148)</f>
        <v>-0.31578947368421051</v>
      </c>
      <c r="L148" s="6" t="str">
        <f t="shared" ref="L148" si="18">IF(D148=0,"-",(H148-D148)/D148)</f>
        <v>-</v>
      </c>
      <c r="M148" s="6">
        <f t="shared" ref="M148" si="19">IF(E148=0,"-",(I148-E148)/E148)</f>
        <v>1.5</v>
      </c>
      <c r="N148" s="6">
        <f t="shared" ref="N148" si="20">IF(F148=0,"-",(J148-F148)/F148)</f>
        <v>-0.22500000000000001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0.15625</v>
      </c>
      <c r="D149" s="6" t="str">
        <f t="shared" si="21"/>
        <v>-</v>
      </c>
      <c r="E149" s="6" t="str">
        <f t="shared" si="21"/>
        <v>-</v>
      </c>
      <c r="F149" s="6">
        <f t="shared" si="21"/>
        <v>0.15151515151515152</v>
      </c>
      <c r="G149" s="6">
        <f t="shared" si="21"/>
        <v>0.15789473684210525</v>
      </c>
      <c r="H149" s="6" t="str">
        <f t="shared" si="21"/>
        <v>-</v>
      </c>
      <c r="I149" s="6">
        <f t="shared" si="21"/>
        <v>0.25</v>
      </c>
      <c r="J149" s="6">
        <f t="shared" si="21"/>
        <v>0.17391304347826086</v>
      </c>
      <c r="K149" s="6">
        <f>IF(OR(C149="-",G149="-"),"-",(G149-C149)/C149)</f>
        <v>1.0526315789473628E-2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0.14782608695652166</v>
      </c>
    </row>
    <row r="150" spans="2:14" ht="29.25" thickBot="1" x14ac:dyDescent="0.25">
      <c r="B150" s="7" t="s">
        <v>77</v>
      </c>
      <c r="C150" s="6">
        <f t="shared" si="21"/>
        <v>0.33333333333333331</v>
      </c>
      <c r="D150" s="6" t="str">
        <f t="shared" si="21"/>
        <v>-</v>
      </c>
      <c r="E150" s="6" t="str">
        <f t="shared" si="21"/>
        <v>-</v>
      </c>
      <c r="F150" s="6">
        <f t="shared" si="21"/>
        <v>0.2857142857142857</v>
      </c>
      <c r="G150" s="6">
        <f t="shared" si="21"/>
        <v>0.42857142857142855</v>
      </c>
      <c r="H150" s="6" t="str">
        <f t="shared" si="21"/>
        <v>-</v>
      </c>
      <c r="I150" s="6" t="str">
        <f t="shared" si="21"/>
        <v>-</v>
      </c>
      <c r="J150" s="6">
        <f t="shared" si="21"/>
        <v>0.375</v>
      </c>
      <c r="K150" s="6">
        <f>IF(OR(C150="-",G150="-"),"-",(G150-C150)/C150)</f>
        <v>0.2857142857142857</v>
      </c>
      <c r="L150" s="6" t="str">
        <f t="shared" si="22"/>
        <v>-</v>
      </c>
      <c r="M150" s="6" t="str">
        <f t="shared" si="22"/>
        <v>-</v>
      </c>
      <c r="N150" s="6">
        <f t="shared" si="22"/>
        <v>0.31250000000000006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30</v>
      </c>
      <c r="D157" s="19">
        <v>23</v>
      </c>
      <c r="E157" s="18">
        <f>IF(C157=0,"-",(D157-C157)/C157)</f>
        <v>-0.23333333333333334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3</v>
      </c>
      <c r="E158" s="18">
        <f t="shared" ref="E158:E159" si="23">IF(C158=0,"-",(D158-C158)/C158)</f>
        <v>-0.5714285714285714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0.78947368421052633</v>
      </c>
      <c r="D160" s="18">
        <f>IF(D157=0,"-",D157/(D157+D158+D159))</f>
        <v>0.88461538461538458</v>
      </c>
      <c r="E160" s="18">
        <f>IF(OR(C160="-",D160="-"),"-",(D160-C160)/C160)</f>
        <v>0.12051282051282046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5</v>
      </c>
      <c r="E166" s="6">
        <f>IF(C166=0,"-",(D166-C166)/C166)</f>
        <v>1.5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4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6</v>
      </c>
      <c r="E178" s="6">
        <f>IF(C178=0,"-",(D178-C178)/C178)</f>
        <v>2</v>
      </c>
      <c r="H178" s="13"/>
    </row>
    <row r="179" spans="2:8" ht="15" thickBot="1" x14ac:dyDescent="0.25">
      <c r="B179" s="4" t="s">
        <v>43</v>
      </c>
      <c r="C179" s="5">
        <v>2</v>
      </c>
      <c r="D179" s="5">
        <v>4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35</v>
      </c>
      <c r="D182" s="5">
        <v>33</v>
      </c>
      <c r="E182" s="6">
        <f t="shared" si="26"/>
        <v>-5.7142857142857141E-2</v>
      </c>
      <c r="H182" s="13"/>
    </row>
    <row r="183" spans="2:8" ht="15" thickBot="1" x14ac:dyDescent="0.25">
      <c r="B183" s="4" t="s">
        <v>47</v>
      </c>
      <c r="C183" s="5">
        <v>32</v>
      </c>
      <c r="D183" s="5">
        <v>31</v>
      </c>
      <c r="E183" s="6">
        <f t="shared" si="26"/>
        <v>-3.125E-2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2</v>
      </c>
      <c r="E185" s="6">
        <f t="shared" si="26"/>
        <v>-0.33333333333333331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3</v>
      </c>
      <c r="E197" s="6">
        <f t="shared" ref="E197:E200" si="27">IF(C197=0,"-",(D197-C197)/C197)</f>
        <v>2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3</v>
      </c>
      <c r="E199" s="6">
        <f t="shared" si="27"/>
        <v>2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3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3</v>
      </c>
      <c r="E209" s="6">
        <f t="shared" si="28"/>
        <v>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5</v>
      </c>
      <c r="E221" s="6">
        <f t="shared" ref="E221:E223" si="30">IF(C221=0,"-",(D221-C221)/C221)</f>
        <v>-0.2857142857142857</v>
      </c>
    </row>
    <row r="222" spans="2:5" ht="15" thickBot="1" x14ac:dyDescent="0.25">
      <c r="B222" s="16" t="s">
        <v>92</v>
      </c>
      <c r="C222" s="5">
        <v>6</v>
      </c>
      <c r="D222" s="5">
        <v>3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9</v>
      </c>
      <c r="D223" s="5">
        <v>6</v>
      </c>
      <c r="E223" s="6">
        <f t="shared" si="30"/>
        <v>-0.33333333333333331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3º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1637</v>
      </c>
      <c r="D14" s="5">
        <v>1584</v>
      </c>
      <c r="E14" s="6">
        <f>IF(C14&gt;0,(D14-C14)/C14)</f>
        <v>-3.2376298106292001E-2</v>
      </c>
    </row>
    <row r="15" spans="1:5" ht="20.100000000000001" customHeight="1" thickBot="1" x14ac:dyDescent="0.25">
      <c r="B15" s="4" t="s">
        <v>17</v>
      </c>
      <c r="C15" s="5">
        <v>1609</v>
      </c>
      <c r="D15" s="5">
        <v>1540</v>
      </c>
      <c r="E15" s="6">
        <f t="shared" ref="E15:E25" si="0">IF(C15&gt;0,(D15-C15)/C15)</f>
        <v>-4.288377874456184E-2</v>
      </c>
    </row>
    <row r="16" spans="1:5" ht="20.100000000000001" customHeight="1" thickBot="1" x14ac:dyDescent="0.25">
      <c r="B16" s="4" t="s">
        <v>18</v>
      </c>
      <c r="C16" s="5">
        <v>1093</v>
      </c>
      <c r="D16" s="5">
        <v>1004</v>
      </c>
      <c r="E16" s="6">
        <f t="shared" si="0"/>
        <v>-8.1427264409881059E-2</v>
      </c>
    </row>
    <row r="17" spans="2:5" ht="20.100000000000001" customHeight="1" thickBot="1" x14ac:dyDescent="0.25">
      <c r="B17" s="4" t="s">
        <v>19</v>
      </c>
      <c r="C17" s="5">
        <v>516</v>
      </c>
      <c r="D17" s="5">
        <v>536</v>
      </c>
      <c r="E17" s="6">
        <f t="shared" si="0"/>
        <v>3.875968992248062E-2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7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0.3206960845245494</v>
      </c>
      <c r="D20" s="6">
        <f>D17/D15</f>
        <v>0.34805194805194806</v>
      </c>
      <c r="E20" s="6">
        <f t="shared" si="0"/>
        <v>8.5301520185241175E-2</v>
      </c>
    </row>
    <row r="21" spans="2:5" ht="30" customHeight="1" thickBot="1" x14ac:dyDescent="0.25">
      <c r="B21" s="4" t="s">
        <v>23</v>
      </c>
      <c r="C21" s="5">
        <v>121</v>
      </c>
      <c r="D21" s="5">
        <v>138</v>
      </c>
      <c r="E21" s="6">
        <f t="shared" si="0"/>
        <v>0.14049586776859505</v>
      </c>
    </row>
    <row r="22" spans="2:5" ht="20.100000000000001" customHeight="1" thickBot="1" x14ac:dyDescent="0.25">
      <c r="B22" s="4" t="s">
        <v>24</v>
      </c>
      <c r="C22" s="5">
        <v>90</v>
      </c>
      <c r="D22" s="5">
        <v>100</v>
      </c>
      <c r="E22" s="6">
        <f t="shared" si="0"/>
        <v>0.1111111111111111</v>
      </c>
    </row>
    <row r="23" spans="2:5" ht="20.100000000000001" customHeight="1" thickBot="1" x14ac:dyDescent="0.25">
      <c r="B23" s="4" t="s">
        <v>25</v>
      </c>
      <c r="C23" s="5">
        <v>31</v>
      </c>
      <c r="D23" s="5">
        <v>38</v>
      </c>
      <c r="E23" s="6">
        <f t="shared" si="0"/>
        <v>0.22580645161290322</v>
      </c>
    </row>
    <row r="24" spans="2:5" ht="20.100000000000001" customHeight="1" thickBot="1" x14ac:dyDescent="0.25">
      <c r="B24" s="4" t="s">
        <v>21</v>
      </c>
      <c r="C24" s="6">
        <f>C23/C21</f>
        <v>0.256198347107438</v>
      </c>
      <c r="D24" s="6">
        <f t="shared" ref="D24" si="1">D23/D21</f>
        <v>0.27536231884057971</v>
      </c>
      <c r="E24" s="6">
        <f t="shared" si="0"/>
        <v>7.4801309022907991E-2</v>
      </c>
    </row>
    <row r="25" spans="2:5" ht="20.100000000000001" customHeight="1" thickBot="1" x14ac:dyDescent="0.25">
      <c r="B25" s="7" t="s">
        <v>26</v>
      </c>
      <c r="C25" s="6">
        <v>0.15794531695570954</v>
      </c>
      <c r="D25" s="6">
        <v>0.15083118758012906</v>
      </c>
      <c r="E25" s="6">
        <f t="shared" si="0"/>
        <v>-4.504172401373191E-2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513</v>
      </c>
      <c r="D34" s="5">
        <v>535</v>
      </c>
      <c r="E34" s="6">
        <f>IF(C34&gt;0,(D34-C34)/C34,"-")</f>
        <v>4.2884990253411304E-2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385</v>
      </c>
      <c r="D36" s="5">
        <v>409</v>
      </c>
      <c r="E36" s="6">
        <f t="shared" si="2"/>
        <v>6.2337662337662338E-2</v>
      </c>
    </row>
    <row r="37" spans="2:5" ht="20.100000000000001" customHeight="1" thickBot="1" x14ac:dyDescent="0.25">
      <c r="B37" s="4" t="s">
        <v>30</v>
      </c>
      <c r="C37" s="5">
        <v>128</v>
      </c>
      <c r="D37" s="5">
        <v>126</v>
      </c>
      <c r="E37" s="6">
        <f t="shared" si="2"/>
        <v>-1.5625E-2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220</v>
      </c>
      <c r="D44" s="5">
        <v>210</v>
      </c>
      <c r="E44" s="6">
        <f>IF(C44&gt;0,(D44-C44)/C44,"-")</f>
        <v>-4.5454545454545456E-2</v>
      </c>
    </row>
    <row r="45" spans="2:5" ht="20.100000000000001" customHeight="1" thickBot="1" x14ac:dyDescent="0.25">
      <c r="B45" s="4" t="s">
        <v>34</v>
      </c>
      <c r="C45" s="5">
        <v>19</v>
      </c>
      <c r="D45" s="5">
        <v>24</v>
      </c>
      <c r="E45" s="6">
        <f t="shared" ref="E45:E51" si="3">IF(C45&gt;0,(D45-C45)/C45,"-")</f>
        <v>0.26315789473684209</v>
      </c>
    </row>
    <row r="46" spans="2:5" ht="20.100000000000001" customHeight="1" thickBot="1" x14ac:dyDescent="0.25">
      <c r="B46" s="4" t="s">
        <v>31</v>
      </c>
      <c r="C46" s="5">
        <v>24</v>
      </c>
      <c r="D46" s="5">
        <v>15</v>
      </c>
      <c r="E46" s="6">
        <f t="shared" si="3"/>
        <v>-0.375</v>
      </c>
    </row>
    <row r="47" spans="2:5" ht="20.100000000000001" customHeight="1" thickBot="1" x14ac:dyDescent="0.25">
      <c r="B47" s="4" t="s">
        <v>32</v>
      </c>
      <c r="C47" s="5">
        <v>531</v>
      </c>
      <c r="D47" s="5">
        <v>635</v>
      </c>
      <c r="E47" s="6">
        <f t="shared" si="3"/>
        <v>0.19585687382297551</v>
      </c>
    </row>
    <row r="48" spans="2:5" ht="20.100000000000001" customHeight="1" thickBot="1" x14ac:dyDescent="0.25">
      <c r="B48" s="4" t="s">
        <v>35</v>
      </c>
      <c r="C48" s="5">
        <v>285</v>
      </c>
      <c r="D48" s="5">
        <v>282</v>
      </c>
      <c r="E48" s="6">
        <f t="shared" si="3"/>
        <v>-1.0526315789473684E-2</v>
      </c>
    </row>
    <row r="49" spans="2:5" ht="20.100000000000001" customHeight="1" thickBot="1" x14ac:dyDescent="0.25">
      <c r="B49" s="4" t="s">
        <v>67</v>
      </c>
      <c r="C49" s="5">
        <v>159</v>
      </c>
      <c r="D49" s="5">
        <v>196</v>
      </c>
      <c r="E49" s="6">
        <f t="shared" si="3"/>
        <v>0.23270440251572327</v>
      </c>
    </row>
    <row r="50" spans="2:5" ht="20.100000000000001" customHeight="1" collapsed="1" thickBot="1" x14ac:dyDescent="0.25">
      <c r="B50" s="4" t="s">
        <v>36</v>
      </c>
      <c r="C50" s="6">
        <f>C44/(C44+C45)</f>
        <v>0.92050209205020916</v>
      </c>
      <c r="D50" s="6">
        <f>D44/(D44+D45)</f>
        <v>0.89743589743589747</v>
      </c>
      <c r="E50" s="6">
        <f t="shared" si="3"/>
        <v>-2.505827505827498E-2</v>
      </c>
    </row>
    <row r="51" spans="2:5" ht="20.100000000000001" customHeight="1" thickBot="1" x14ac:dyDescent="0.25">
      <c r="B51" s="4" t="s">
        <v>37</v>
      </c>
      <c r="C51" s="6">
        <f>C47/(C46+C47)</f>
        <v>0.95675675675675675</v>
      </c>
      <c r="D51" s="6">
        <f t="shared" ref="D51" si="4">D47/(D46+D47)</f>
        <v>0.97692307692307689</v>
      </c>
      <c r="E51" s="6">
        <f t="shared" si="3"/>
        <v>2.1077792264232915E-2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239</v>
      </c>
      <c r="D58" s="5">
        <v>236</v>
      </c>
      <c r="E58" s="6">
        <f>IF(C58&gt;0,(D58-C58)/C58,"-")</f>
        <v>-1.2552301255230125E-2</v>
      </c>
    </row>
    <row r="59" spans="2:5" ht="20.100000000000001" customHeight="1" thickBot="1" x14ac:dyDescent="0.25">
      <c r="B59" s="4" t="s">
        <v>41</v>
      </c>
      <c r="C59" s="5">
        <v>169</v>
      </c>
      <c r="D59" s="5">
        <v>134</v>
      </c>
      <c r="E59" s="6">
        <f t="shared" ref="E59:E63" si="5">IF(C59&gt;0,(D59-C59)/C59,"-")</f>
        <v>-0.20710059171597633</v>
      </c>
    </row>
    <row r="60" spans="2:5" ht="20.100000000000001" customHeight="1" thickBot="1" x14ac:dyDescent="0.25">
      <c r="B60" s="4" t="s">
        <v>42</v>
      </c>
      <c r="C60" s="5">
        <v>51</v>
      </c>
      <c r="D60" s="5">
        <v>76</v>
      </c>
      <c r="E60" s="6">
        <f t="shared" si="5"/>
        <v>0.49019607843137253</v>
      </c>
    </row>
    <row r="61" spans="2:5" ht="20.100000000000001" customHeight="1" collapsed="1" thickBot="1" x14ac:dyDescent="0.25">
      <c r="B61" s="4" t="s">
        <v>98</v>
      </c>
      <c r="C61" s="6">
        <f>(C59+C60)/C58</f>
        <v>0.92050209205020916</v>
      </c>
      <c r="D61" s="6">
        <f>(D59+D60)/D58</f>
        <v>0.88983050847457623</v>
      </c>
      <c r="E61" s="6">
        <f t="shared" si="5"/>
        <v>-3.3320493066255778E-2</v>
      </c>
    </row>
    <row r="62" spans="2:5" ht="20.100000000000001" customHeight="1" thickBot="1" x14ac:dyDescent="0.25">
      <c r="B62" s="4" t="s">
        <v>39</v>
      </c>
      <c r="C62" s="6">
        <v>0.90374331550802134</v>
      </c>
      <c r="D62" s="6">
        <v>0.87581699346405228</v>
      </c>
      <c r="E62" s="6">
        <f t="shared" si="5"/>
        <v>-3.0900723208415463E-2</v>
      </c>
    </row>
    <row r="63" spans="2:5" ht="20.100000000000001" customHeight="1" thickBot="1" x14ac:dyDescent="0.25">
      <c r="B63" s="4" t="s">
        <v>40</v>
      </c>
      <c r="C63" s="6">
        <v>0.98076923076923073</v>
      </c>
      <c r="D63" s="6">
        <v>0.91566265060240959</v>
      </c>
      <c r="E63" s="6">
        <f t="shared" si="5"/>
        <v>-6.6383179777935286E-2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1928</v>
      </c>
      <c r="D70" s="5">
        <v>1884</v>
      </c>
      <c r="E70" s="6">
        <f>IF(C70&gt;0,(D70-C70)/C70,"-")</f>
        <v>-2.2821576763485476E-2</v>
      </c>
    </row>
    <row r="71" spans="2:10" ht="20.100000000000001" customHeight="1" thickBot="1" x14ac:dyDescent="0.25">
      <c r="B71" s="4" t="s">
        <v>45</v>
      </c>
      <c r="C71" s="5">
        <v>702</v>
      </c>
      <c r="D71" s="5">
        <v>596</v>
      </c>
      <c r="E71" s="6">
        <f t="shared" ref="E71:E77" si="6">IF(C71&gt;0,(D71-C71)/C71,"-")</f>
        <v>-0.150997150997151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5</v>
      </c>
      <c r="E72" s="6">
        <f t="shared" si="6"/>
        <v>4</v>
      </c>
    </row>
    <row r="73" spans="2:10" ht="20.100000000000001" customHeight="1" thickBot="1" x14ac:dyDescent="0.25">
      <c r="B73" s="4" t="s">
        <v>46</v>
      </c>
      <c r="C73" s="5">
        <v>869</v>
      </c>
      <c r="D73" s="5">
        <v>935</v>
      </c>
      <c r="E73" s="6">
        <f t="shared" si="6"/>
        <v>7.5949367088607597E-2</v>
      </c>
    </row>
    <row r="74" spans="2:10" ht="20.100000000000001" customHeight="1" thickBot="1" x14ac:dyDescent="0.25">
      <c r="B74" s="4" t="s">
        <v>47</v>
      </c>
      <c r="C74" s="5">
        <v>288</v>
      </c>
      <c r="D74" s="5">
        <v>290</v>
      </c>
      <c r="E74" s="6">
        <f t="shared" si="6"/>
        <v>6.9444444444444441E-3</v>
      </c>
    </row>
    <row r="75" spans="2:10" ht="20.100000000000001" customHeight="1" thickBot="1" x14ac:dyDescent="0.25">
      <c r="B75" s="4" t="s">
        <v>48</v>
      </c>
      <c r="C75" s="5">
        <v>68</v>
      </c>
      <c r="D75" s="5">
        <v>58</v>
      </c>
      <c r="E75" s="6">
        <f t="shared" si="6"/>
        <v>-0.14705882352941177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54</v>
      </c>
      <c r="D90" s="5">
        <v>79</v>
      </c>
      <c r="E90" s="6">
        <f>IF(C90&gt;0,(D90-C90)/C90,"-")</f>
        <v>0.46296296296296297</v>
      </c>
    </row>
    <row r="91" spans="2:5" ht="29.25" thickBot="1" x14ac:dyDescent="0.25">
      <c r="B91" s="4" t="s">
        <v>52</v>
      </c>
      <c r="C91" s="5">
        <v>78</v>
      </c>
      <c r="D91" s="5">
        <v>86</v>
      </c>
      <c r="E91" s="6">
        <f t="shared" ref="E91:E93" si="7">IF(C91&gt;0,(D91-C91)/C91,"-")</f>
        <v>0.10256410256410256</v>
      </c>
    </row>
    <row r="92" spans="2:5" ht="29.25" customHeight="1" thickBot="1" x14ac:dyDescent="0.25">
      <c r="B92" s="4" t="s">
        <v>53</v>
      </c>
      <c r="C92" s="5">
        <v>89</v>
      </c>
      <c r="D92" s="5">
        <v>104</v>
      </c>
      <c r="E92" s="6">
        <f t="shared" si="7"/>
        <v>0.16853932584269662</v>
      </c>
    </row>
    <row r="93" spans="2:5" ht="29.25" customHeight="1" thickBot="1" x14ac:dyDescent="0.25">
      <c r="B93" s="4" t="s">
        <v>54</v>
      </c>
      <c r="C93" s="6">
        <f>(C90+C91)/(C90+C91+C92)</f>
        <v>0.59728506787330315</v>
      </c>
      <c r="D93" s="6">
        <f>(D90+D91)/(D90+D91+D92)</f>
        <v>0.61338289962825276</v>
      </c>
      <c r="E93" s="6">
        <f t="shared" si="7"/>
        <v>2.6951672862453514E-2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229</v>
      </c>
      <c r="D100" s="5">
        <v>276</v>
      </c>
      <c r="E100" s="6">
        <f>IF(C100&gt;0,(D100-C100)/C100,"-")</f>
        <v>0.20524017467248909</v>
      </c>
    </row>
    <row r="101" spans="2:5" ht="20.100000000000001" customHeight="1" thickBot="1" x14ac:dyDescent="0.25">
      <c r="B101" s="4" t="s">
        <v>41</v>
      </c>
      <c r="C101" s="5">
        <v>96</v>
      </c>
      <c r="D101" s="5">
        <v>110</v>
      </c>
      <c r="E101" s="6">
        <f t="shared" ref="E101:E105" si="8">IF(C101&gt;0,(D101-C101)/C101,"-")</f>
        <v>0.14583333333333334</v>
      </c>
    </row>
    <row r="102" spans="2:5" ht="20.100000000000001" customHeight="1" thickBot="1" x14ac:dyDescent="0.25">
      <c r="B102" s="4" t="s">
        <v>42</v>
      </c>
      <c r="C102" s="5">
        <v>42</v>
      </c>
      <c r="D102" s="5">
        <v>56</v>
      </c>
      <c r="E102" s="6">
        <f t="shared" si="8"/>
        <v>0.33333333333333331</v>
      </c>
    </row>
    <row r="103" spans="2:5" ht="20.100000000000001" customHeight="1" thickBot="1" x14ac:dyDescent="0.25">
      <c r="B103" s="4" t="s">
        <v>98</v>
      </c>
      <c r="C103" s="6">
        <f>(C101+C102)/C100</f>
        <v>0.6026200873362445</v>
      </c>
      <c r="D103" s="6">
        <f>(D101+D102)/D100</f>
        <v>0.60144927536231885</v>
      </c>
      <c r="E103" s="6">
        <f t="shared" si="8"/>
        <v>-1.9428691451375021E-3</v>
      </c>
    </row>
    <row r="104" spans="2:5" ht="20.100000000000001" customHeight="1" thickBot="1" x14ac:dyDescent="0.25">
      <c r="B104" s="4" t="s">
        <v>39</v>
      </c>
      <c r="C104" s="6">
        <v>0.60377358490566035</v>
      </c>
      <c r="D104" s="6">
        <v>0.60439560439560436</v>
      </c>
      <c r="E104" s="6">
        <f t="shared" si="8"/>
        <v>1.0302197802197557E-3</v>
      </c>
    </row>
    <row r="105" spans="2:5" ht="20.100000000000001" customHeight="1" thickBot="1" x14ac:dyDescent="0.25">
      <c r="B105" s="4" t="s">
        <v>40</v>
      </c>
      <c r="C105" s="6">
        <v>0.6</v>
      </c>
      <c r="D105" s="6">
        <v>0.5957446808510638</v>
      </c>
      <c r="E105" s="6">
        <f t="shared" si="8"/>
        <v>-7.0921985815602939E-3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287</v>
      </c>
      <c r="D112" s="5">
        <v>331</v>
      </c>
      <c r="E112" s="6">
        <f>IF(C112&gt;0,(D112-C112)/C112,"-")</f>
        <v>0.15331010452961671</v>
      </c>
    </row>
    <row r="113" spans="2:14" ht="15" thickBot="1" x14ac:dyDescent="0.25">
      <c r="B113" s="4" t="s">
        <v>56</v>
      </c>
      <c r="C113" s="5">
        <v>99</v>
      </c>
      <c r="D113" s="5">
        <v>168</v>
      </c>
      <c r="E113" s="6">
        <f t="shared" ref="E113:E114" si="9">IF(C113&gt;0,(D113-C113)/C113,"-")</f>
        <v>0.69696969696969702</v>
      </c>
    </row>
    <row r="114" spans="2:14" ht="15" thickBot="1" x14ac:dyDescent="0.25">
      <c r="B114" s="4" t="s">
        <v>57</v>
      </c>
      <c r="C114" s="5">
        <v>188</v>
      </c>
      <c r="D114" s="5">
        <v>163</v>
      </c>
      <c r="E114" s="6">
        <f t="shared" si="9"/>
        <v>-0.13297872340425532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1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>
        <f t="shared" si="10"/>
        <v>-1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1</v>
      </c>
      <c r="E133" s="10">
        <v>0</v>
      </c>
      <c r="F133" s="10">
        <v>1</v>
      </c>
      <c r="G133" s="10">
        <v>0</v>
      </c>
      <c r="H133" s="10">
        <v>0</v>
      </c>
      <c r="I133" s="10">
        <v>1</v>
      </c>
      <c r="J133" s="10">
        <v>1</v>
      </c>
      <c r="K133" s="6" t="str">
        <f t="shared" si="11"/>
        <v>-</v>
      </c>
      <c r="L133" s="6">
        <f t="shared" si="10"/>
        <v>-1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14</v>
      </c>
      <c r="D143" s="10">
        <v>0</v>
      </c>
      <c r="E143" s="10">
        <v>0</v>
      </c>
      <c r="F143" s="10">
        <v>14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-0.5</v>
      </c>
      <c r="L144" s="6" t="str">
        <f t="shared" si="15"/>
        <v>-</v>
      </c>
      <c r="M144" s="6" t="str">
        <f t="shared" si="15"/>
        <v>-</v>
      </c>
      <c r="N144" s="6">
        <f t="shared" si="15"/>
        <v>-0.5</v>
      </c>
    </row>
    <row r="145" spans="2:14" ht="15" thickBot="1" x14ac:dyDescent="0.25">
      <c r="B145" s="4" t="s">
        <v>73</v>
      </c>
      <c r="C145" s="10">
        <v>31</v>
      </c>
      <c r="D145" s="10">
        <v>0</v>
      </c>
      <c r="E145" s="10">
        <v>2</v>
      </c>
      <c r="F145" s="10">
        <v>33</v>
      </c>
      <c r="G145" s="10">
        <v>26</v>
      </c>
      <c r="H145" s="10">
        <v>0</v>
      </c>
      <c r="I145" s="10">
        <v>6</v>
      </c>
      <c r="J145" s="10">
        <v>32</v>
      </c>
      <c r="K145" s="6">
        <f t="shared" si="16"/>
        <v>-0.16129032258064516</v>
      </c>
      <c r="L145" s="6" t="str">
        <f t="shared" si="15"/>
        <v>-</v>
      </c>
      <c r="M145" s="6">
        <f t="shared" si="15"/>
        <v>2</v>
      </c>
      <c r="N145" s="6">
        <f t="shared" si="15"/>
        <v>-3.0303030303030304E-2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6</v>
      </c>
      <c r="F146" s="10">
        <v>13</v>
      </c>
      <c r="G146" s="10">
        <v>5</v>
      </c>
      <c r="H146" s="10">
        <v>0</v>
      </c>
      <c r="I146" s="10">
        <v>1</v>
      </c>
      <c r="J146" s="10">
        <v>6</v>
      </c>
      <c r="K146" s="6">
        <f t="shared" si="16"/>
        <v>-0.2857142857142857</v>
      </c>
      <c r="L146" s="6" t="str">
        <f t="shared" si="15"/>
        <v>-</v>
      </c>
      <c r="M146" s="6">
        <f t="shared" si="15"/>
        <v>-0.83333333333333337</v>
      </c>
      <c r="N146" s="6">
        <f t="shared" si="15"/>
        <v>-0.53846153846153844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54</v>
      </c>
      <c r="D148" s="10">
        <v>0</v>
      </c>
      <c r="E148" s="10">
        <v>8</v>
      </c>
      <c r="F148" s="10">
        <v>62</v>
      </c>
      <c r="G148" s="10">
        <v>32</v>
      </c>
      <c r="H148" s="10">
        <v>0</v>
      </c>
      <c r="I148" s="10">
        <v>7</v>
      </c>
      <c r="J148" s="10">
        <v>39</v>
      </c>
      <c r="K148" s="6">
        <f t="shared" ref="K148" si="17">IF(C148=0,"-",(G148-C148)/C148)</f>
        <v>-0.40740740740740738</v>
      </c>
      <c r="L148" s="6" t="str">
        <f t="shared" ref="L148" si="18">IF(D148=0,"-",(H148-D148)/D148)</f>
        <v>-</v>
      </c>
      <c r="M148" s="6">
        <f t="shared" ref="M148" si="19">IF(E148=0,"-",(I148-E148)/E148)</f>
        <v>-0.125</v>
      </c>
      <c r="N148" s="6">
        <f t="shared" ref="N148" si="20">IF(F148=0,"-",(J148-F148)/F148)</f>
        <v>-0.37096774193548387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0.31111111111111112</v>
      </c>
      <c r="D149" s="6" t="str">
        <f t="shared" si="21"/>
        <v>-</v>
      </c>
      <c r="E149" s="6" t="str">
        <f t="shared" si="21"/>
        <v>-</v>
      </c>
      <c r="F149" s="6">
        <f t="shared" si="21"/>
        <v>0.2978723404255319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0.22222222222222221</v>
      </c>
      <c r="D150" s="6" t="str">
        <f t="shared" si="21"/>
        <v>-</v>
      </c>
      <c r="E150" s="6" t="str">
        <f t="shared" si="21"/>
        <v>-</v>
      </c>
      <c r="F150" s="6">
        <f t="shared" si="21"/>
        <v>0.13333333333333333</v>
      </c>
      <c r="G150" s="6">
        <f t="shared" si="21"/>
        <v>0.16666666666666666</v>
      </c>
      <c r="H150" s="6" t="str">
        <f t="shared" si="21"/>
        <v>-</v>
      </c>
      <c r="I150" s="6" t="str">
        <f t="shared" si="21"/>
        <v>-</v>
      </c>
      <c r="J150" s="6">
        <f t="shared" si="21"/>
        <v>0.14285714285714285</v>
      </c>
      <c r="K150" s="6">
        <f>IF(OR(C150="-",G150="-"),"-",(G150-C150)/C150)</f>
        <v>-0.25</v>
      </c>
      <c r="L150" s="6" t="str">
        <f t="shared" si="22"/>
        <v>-</v>
      </c>
      <c r="M150" s="6" t="str">
        <f t="shared" si="22"/>
        <v>-</v>
      </c>
      <c r="N150" s="6">
        <f t="shared" si="22"/>
        <v>7.1428571428571383E-2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49</v>
      </c>
      <c r="D157" s="19">
        <v>31</v>
      </c>
      <c r="E157" s="18">
        <f>IF(C157=0,"-",(D157-C157)/C157)</f>
        <v>-0.36734693877551022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1</v>
      </c>
      <c r="E158" s="18">
        <f t="shared" ref="E158:E159" si="23">IF(C158=0,"-",(D158-C158)/C158)</f>
        <v>-0.75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0.90740740740740744</v>
      </c>
      <c r="D160" s="18">
        <f>IF(D157=0,"-",D157/(D157+D158+D159))</f>
        <v>0.96875</v>
      </c>
      <c r="E160" s="18">
        <f>IF(OR(C160="-",D160="-"),"-",(D160-C160)/C160)</f>
        <v>6.7602040816326495E-2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1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</v>
      </c>
      <c r="D169" s="6">
        <f>IF(D166=0,"-",(D167+D168)/D166)</f>
        <v>1</v>
      </c>
      <c r="E169" s="6" t="e">
        <f t="shared" ref="E169:E171" si="25">IF(OR(C169="-",D169="-"),"-",(D169-C169)/C169)</f>
        <v>#DIV/0!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7</v>
      </c>
      <c r="E178" s="6">
        <f>IF(C178=0,"-",(D178-C178)/C178)</f>
        <v>6</v>
      </c>
      <c r="H178" s="13"/>
    </row>
    <row r="179" spans="2:8" ht="15" thickBot="1" x14ac:dyDescent="0.25">
      <c r="B179" s="4" t="s">
        <v>43</v>
      </c>
      <c r="C179" s="5">
        <v>1</v>
      </c>
      <c r="D179" s="5">
        <v>5</v>
      </c>
      <c r="E179" s="6">
        <f t="shared" ref="E179:E185" si="26">IF(C179=0,"-",(D179-C179)/C179)</f>
        <v>4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72</v>
      </c>
      <c r="D182" s="5">
        <v>56</v>
      </c>
      <c r="E182" s="6">
        <f t="shared" si="26"/>
        <v>-0.22222222222222221</v>
      </c>
      <c r="H182" s="13"/>
    </row>
    <row r="183" spans="2:8" ht="15" thickBot="1" x14ac:dyDescent="0.25">
      <c r="B183" s="4" t="s">
        <v>47</v>
      </c>
      <c r="C183" s="5">
        <v>60</v>
      </c>
      <c r="D183" s="5">
        <v>48</v>
      </c>
      <c r="E183" s="6">
        <f t="shared" si="26"/>
        <v>-0.2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12</v>
      </c>
      <c r="D185" s="5">
        <v>8</v>
      </c>
      <c r="E185" s="6">
        <f t="shared" si="26"/>
        <v>-0.33333333333333331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1</v>
      </c>
      <c r="E197" s="6">
        <f t="shared" ref="E197:E200" si="27">IF(C197=0,"-",(D197-C197)/C197)</f>
        <v>-0.75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1</v>
      </c>
      <c r="E199" s="6">
        <f t="shared" si="27"/>
        <v>-0.75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1</v>
      </c>
      <c r="E208" s="6">
        <f t="shared" si="28"/>
        <v>-0.75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7</v>
      </c>
      <c r="D222" s="5">
        <v>2</v>
      </c>
      <c r="E222" s="6">
        <f t="shared" si="30"/>
        <v>-0.7142857142857143</v>
      </c>
    </row>
    <row r="223" spans="2:5" ht="15" thickBot="1" x14ac:dyDescent="0.25">
      <c r="B223" s="16" t="s">
        <v>93</v>
      </c>
      <c r="C223" s="5">
        <v>3</v>
      </c>
      <c r="D223" s="5">
        <v>4</v>
      </c>
      <c r="E223" s="6">
        <f t="shared" si="30"/>
        <v>0.33333333333333331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2020-09-23T10:51:57Z</cp:lastPrinted>
  <dcterms:created xsi:type="dcterms:W3CDTF">2018-12-19T10:40:38Z</dcterms:created>
  <dcterms:modified xsi:type="dcterms:W3CDTF">2020-11-24T14:17:36Z</dcterms:modified>
</cp:coreProperties>
</file>